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45" yWindow="0" windowWidth="17340" windowHeight="12765" tabRatio="972"/>
  </bookViews>
  <sheets>
    <sheet name="Прайс-лист" sheetId="1" r:id="rId1"/>
    <sheet name="G850" sheetId="116" r:id="rId2"/>
    <sheet name="G750" sheetId="130" r:id="rId3"/>
    <sheet name="G650" sheetId="78" r:id="rId4"/>
    <sheet name="G580" sheetId="120" r:id="rId5"/>
    <sheet name="G500" sheetId="77" r:id="rId6"/>
    <sheet name="G420" sheetId="128" r:id="rId7"/>
    <sheet name="G380" sheetId="74" r:id="rId8"/>
    <sheet name="G340" sheetId="73" r:id="rId9"/>
    <sheet name="S520L" sheetId="67" r:id="rId10"/>
    <sheet name="S470NL" sheetId="65" r:id="rId11"/>
    <sheet name="S420NL" sheetId="63" r:id="rId12"/>
    <sheet name="S370NL" sheetId="64" r:id="rId13"/>
    <sheet name="S330L" sheetId="115" r:id="rId14"/>
    <sheet name="S300L" sheetId="114" r:id="rId15"/>
    <sheet name="S520S" sheetId="19" r:id="rId16"/>
    <sheet name="S470NS" sheetId="17" r:id="rId17"/>
    <sheet name="S420NS" sheetId="16" r:id="rId18"/>
    <sheet name="S370NS" sheetId="15" r:id="rId19"/>
    <sheet name="S330S" sheetId="14" r:id="rId20"/>
    <sheet name="S300S" sheetId="13" r:id="rId21"/>
    <sheet name="S470N" sheetId="10" r:id="rId22"/>
    <sheet name="S420N" sheetId="9" r:id="rId23"/>
    <sheet name="S370N" sheetId="8" r:id="rId24"/>
    <sheet name="S330" sheetId="7" r:id="rId25"/>
    <sheet name="S300" sheetId="4" r:id="rId26"/>
    <sheet name="S275" sheetId="3" r:id="rId27"/>
    <sheet name="S250" sheetId="2" r:id="rId28"/>
    <sheet name="R460" sheetId="102" r:id="rId29"/>
    <sheet name="R420" sheetId="101" r:id="rId30"/>
    <sheet name="R380" sheetId="100" r:id="rId31"/>
    <sheet name="C360" sheetId="97" r:id="rId32"/>
    <sheet name="C360A" sheetId="98" r:id="rId33"/>
    <sheet name="C330" sheetId="95" r:id="rId34"/>
    <sheet name="C330A" sheetId="96" r:id="rId35"/>
    <sheet name="C300" sheetId="93" r:id="rId36"/>
    <sheet name="C300A" sheetId="94" r:id="rId37"/>
    <sheet name="C270" sheetId="91" r:id="rId38"/>
    <sheet name="C270A" sheetId="92" r:id="rId39"/>
    <sheet name="C240" sheetId="89" r:id="rId40"/>
    <sheet name="C240A" sheetId="90" r:id="rId41"/>
    <sheet name="A550P" sheetId="84" r:id="rId42"/>
    <sheet name="A550" sheetId="83" r:id="rId43"/>
    <sheet name="A450P" sheetId="82" r:id="rId44"/>
    <sheet name="A450" sheetId="81" r:id="rId45"/>
    <sheet name="A380P" sheetId="80" r:id="rId46"/>
    <sheet name="A380" sheetId="79" r:id="rId47"/>
    <sheet name="N585" sheetId="122" r:id="rId48"/>
    <sheet name="RG370R" sheetId="105" r:id="rId49"/>
    <sheet name="Accessories" sheetId="110" r:id="rId50"/>
    <sheet name="Parts" sheetId="112" r:id="rId51"/>
    <sheet name="Electric Packages" sheetId="129" r:id="rId52"/>
    <sheet name="Material Colors" sheetId="131" r:id="rId53"/>
  </sheets>
  <externalReferences>
    <externalReference r:id="rId54"/>
  </externalReferences>
  <definedNames>
    <definedName name="_xlnm._FilterDatabase" localSheetId="27" hidden="1">'S250'!$B$1:$H$38</definedName>
    <definedName name="_xlnm._FilterDatabase" localSheetId="10" hidden="1">S470NL!$B$48:$H$48</definedName>
    <definedName name="_xlnm.Print_Area" localSheetId="45">A380P!$B:$G</definedName>
    <definedName name="_xlnm.Print_Area" localSheetId="44">'A450'!$B:$G</definedName>
    <definedName name="_xlnm.Print_Area" localSheetId="43">A450P!$B:$G</definedName>
    <definedName name="_xlnm.Print_Area" localSheetId="42">'A550'!$B:$G</definedName>
    <definedName name="_xlnm.Print_Area" localSheetId="41">A550P!$B:$G</definedName>
    <definedName name="_xlnm.Print_Area" localSheetId="49">Accessories!$B:$G</definedName>
    <definedName name="_xlnm.Print_Area" localSheetId="39">'C240'!$B:$H</definedName>
    <definedName name="_xlnm.Print_Area" localSheetId="40">'C240A'!$B:$H</definedName>
    <definedName name="_xlnm.Print_Area" localSheetId="37">'C270'!$B:$H</definedName>
    <definedName name="_xlnm.Print_Area" localSheetId="38">'C270A'!$B:$H</definedName>
    <definedName name="_xlnm.Print_Area" localSheetId="35">'C300'!$B:$H</definedName>
    <definedName name="_xlnm.Print_Area" localSheetId="36">'C300A'!$B:$H</definedName>
    <definedName name="_xlnm.Print_Area" localSheetId="33">'C330'!$B:$H</definedName>
    <definedName name="_xlnm.Print_Area" localSheetId="34">'C330A'!$B:$H</definedName>
    <definedName name="_xlnm.Print_Area" localSheetId="31">'C360'!$B:$H</definedName>
    <definedName name="_xlnm.Print_Area" localSheetId="32">'C360A'!$B:$H</definedName>
    <definedName name="_xlnm.Print_Area" localSheetId="8">'G340'!$B:$H</definedName>
    <definedName name="_xlnm.Print_Area" localSheetId="7">'G380'!$B:$H</definedName>
    <definedName name="_xlnm.Print_Area" localSheetId="6">'G420'!$B:$H</definedName>
    <definedName name="_xlnm.Print_Area" localSheetId="5">'G500'!$B:$H</definedName>
    <definedName name="_xlnm.Print_Area" localSheetId="4">'G580'!$B:$H</definedName>
    <definedName name="_xlnm.Print_Area" localSheetId="3">'G650'!$B:$H</definedName>
    <definedName name="_xlnm.Print_Area" localSheetId="2">'G750'!$B:$H</definedName>
    <definedName name="_xlnm.Print_Area" localSheetId="1">'G850'!$B:$I</definedName>
    <definedName name="_xlnm.Print_Area" localSheetId="47">'N585'!$B:$G</definedName>
    <definedName name="_xlnm.Print_Area" localSheetId="50">Parts!$B:$G</definedName>
    <definedName name="_xlnm.Print_Area" localSheetId="30">'R380'!$B:$H</definedName>
    <definedName name="_xlnm.Print_Area" localSheetId="29">'R420'!$B:$H</definedName>
    <definedName name="_xlnm.Print_Area" localSheetId="28">'R460'!$B:$H</definedName>
    <definedName name="_xlnm.Print_Area" localSheetId="48">RG370R!$B:$G</definedName>
    <definedName name="_xlnm.Print_Area" localSheetId="27">'S250'!$B:$H</definedName>
    <definedName name="_xlnm.Print_Area" localSheetId="26">'S275'!$B:$H</definedName>
    <definedName name="_xlnm.Print_Area" localSheetId="25">'S300'!$B:$H</definedName>
    <definedName name="_xlnm.Print_Area" localSheetId="14">S300L!$B:$H</definedName>
    <definedName name="_xlnm.Print_Area" localSheetId="20">S300S!$B:$H</definedName>
    <definedName name="_xlnm.Print_Area" localSheetId="24">'S330'!$B:$H</definedName>
    <definedName name="_xlnm.Print_Area" localSheetId="13">S330L!$B:$H</definedName>
    <definedName name="_xlnm.Print_Area" localSheetId="19">S330S!$B:$H</definedName>
    <definedName name="_xlnm.Print_Area" localSheetId="23">S370N!$B:$H</definedName>
    <definedName name="_xlnm.Print_Area" localSheetId="12">S370NL!$B:$H</definedName>
    <definedName name="_xlnm.Print_Area" localSheetId="18">S370NS!$B:$H</definedName>
    <definedName name="_xlnm.Print_Area" localSheetId="22">S420N!$B:$H</definedName>
    <definedName name="_xlnm.Print_Area" localSheetId="11">S420NL!$B:$H</definedName>
    <definedName name="_xlnm.Print_Area" localSheetId="17">S420NS!$B:$H</definedName>
    <definedName name="_xlnm.Print_Area" localSheetId="21">S470N!$B:$H</definedName>
    <definedName name="_xlnm.Print_Area" localSheetId="10">S470NL!$B:$H</definedName>
    <definedName name="_xlnm.Print_Area" localSheetId="16">S470NS!$B:$H</definedName>
    <definedName name="_xlnm.Print_Area" localSheetId="9">S520L!$B:$H</definedName>
    <definedName name="_xlnm.Print_Area" localSheetId="15">S520S!$B:$H</definedName>
    <definedName name="_xlnm.Print_Area" localSheetId="0">'Прайс-лист'!$B$6:$M$64</definedName>
  </definedNames>
  <calcPr calcId="125725"/>
</workbook>
</file>

<file path=xl/calcChain.xml><?xml version="1.0" encoding="utf-8"?>
<calcChain xmlns="http://schemas.openxmlformats.org/spreadsheetml/2006/main">
  <c r="G42" i="65"/>
  <c r="G402" i="112" l="1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17"/>
  <c r="G316"/>
  <c r="G315"/>
  <c r="G314"/>
  <c r="G313"/>
  <c r="G312"/>
  <c r="G300"/>
  <c r="G294"/>
  <c r="G293"/>
  <c r="G292"/>
  <c r="G285"/>
  <c r="G284"/>
  <c r="G283"/>
  <c r="G282"/>
  <c r="G281"/>
  <c r="G275"/>
  <c r="G274"/>
  <c r="G268"/>
  <c r="G267"/>
  <c r="G266"/>
  <c r="G265"/>
  <c r="G264"/>
  <c r="G263"/>
  <c r="G262"/>
  <c r="G261"/>
  <c r="G260"/>
  <c r="G259"/>
  <c r="G258"/>
  <c r="G257"/>
  <c r="G256"/>
  <c r="G255"/>
  <c r="G269"/>
  <c r="G157"/>
  <c r="G147"/>
  <c r="G148"/>
  <c r="G149"/>
  <c r="G150"/>
  <c r="G151"/>
  <c r="G152"/>
  <c r="G132"/>
  <c r="G93"/>
  <c r="G28" i="110" l="1"/>
  <c r="E26" i="122"/>
  <c r="G26" s="1"/>
  <c r="E26" i="130"/>
  <c r="F58" l="1"/>
  <c r="H58" s="1"/>
  <c r="F57"/>
  <c r="H57" s="1"/>
  <c r="F65"/>
  <c r="H65" s="1"/>
  <c r="F64"/>
  <c r="H64" s="1"/>
  <c r="F63"/>
  <c r="H63" s="1"/>
  <c r="F62"/>
  <c r="H62" s="1"/>
  <c r="F61"/>
  <c r="H61" s="1"/>
  <c r="F60"/>
  <c r="H60" s="1"/>
  <c r="F59"/>
  <c r="H59" s="1"/>
  <c r="F42"/>
  <c r="H42" s="1"/>
  <c r="F43"/>
  <c r="H43" s="1"/>
  <c r="F44"/>
  <c r="H44" s="1"/>
  <c r="F45"/>
  <c r="H45" s="1"/>
  <c r="F46"/>
  <c r="H46" s="1"/>
  <c r="F47"/>
  <c r="H47" s="1"/>
  <c r="F48"/>
  <c r="H48" s="1"/>
  <c r="F49"/>
  <c r="H49" s="1"/>
  <c r="F55"/>
  <c r="H55" s="1"/>
  <c r="F54"/>
  <c r="H54" s="1"/>
  <c r="G53"/>
  <c r="F53"/>
  <c r="F52"/>
  <c r="H52" s="1"/>
  <c r="G51"/>
  <c r="F51"/>
  <c r="F50"/>
  <c r="H50" s="1"/>
  <c r="F41"/>
  <c r="H41" s="1"/>
  <c r="F38"/>
  <c r="H38" s="1"/>
  <c r="F37"/>
  <c r="H37" s="1"/>
  <c r="F36"/>
  <c r="H36" s="1"/>
  <c r="F35"/>
  <c r="H35" s="1"/>
  <c r="F34"/>
  <c r="H34" s="1"/>
  <c r="F33"/>
  <c r="H33" s="1"/>
  <c r="F32"/>
  <c r="H32" s="1"/>
  <c r="F31"/>
  <c r="H31" s="1"/>
  <c r="F30"/>
  <c r="H30" s="1"/>
  <c r="F26"/>
  <c r="H26" s="1"/>
  <c r="M10" i="1" s="1"/>
  <c r="G452" i="110"/>
  <c r="G432"/>
  <c r="G431"/>
  <c r="G430"/>
  <c r="G420"/>
  <c r="G419"/>
  <c r="G373"/>
  <c r="G353"/>
  <c r="G352"/>
  <c r="G351"/>
  <c r="G275"/>
  <c r="G240"/>
  <c r="G233"/>
  <c r="G260"/>
  <c r="G261"/>
  <c r="G231"/>
  <c r="G182"/>
  <c r="G181"/>
  <c r="G149"/>
  <c r="F53" i="120"/>
  <c r="H53" s="1"/>
  <c r="G118" i="110"/>
  <c r="G111"/>
  <c r="G97"/>
  <c r="G96"/>
  <c r="G72"/>
  <c r="G52"/>
  <c r="G23"/>
  <c r="G22"/>
  <c r="G21"/>
  <c r="G20"/>
  <c r="G19"/>
  <c r="G18"/>
  <c r="G17"/>
  <c r="G16"/>
  <c r="G15"/>
  <c r="G14"/>
  <c r="G13"/>
  <c r="G12"/>
  <c r="G11"/>
  <c r="G10"/>
  <c r="E25" i="122"/>
  <c r="G25" s="1"/>
  <c r="E29"/>
  <c r="G29" s="1"/>
  <c r="H51" i="130" l="1"/>
  <c r="H53"/>
  <c r="E24" i="122"/>
  <c r="G24" s="1"/>
  <c r="E27"/>
  <c r="F28" i="7"/>
  <c r="F31" i="8"/>
  <c r="H31" s="1"/>
  <c r="F32" i="9"/>
  <c r="H32" s="1"/>
  <c r="F31" i="10"/>
  <c r="H31" s="1"/>
  <c r="F32"/>
  <c r="H32" s="1"/>
  <c r="F33" i="15"/>
  <c r="H33" s="1"/>
  <c r="F33" i="16"/>
  <c r="H33" s="1"/>
  <c r="F33" i="17"/>
  <c r="H33" s="1"/>
  <c r="F33" i="19"/>
  <c r="H33" s="1"/>
  <c r="F34" i="64"/>
  <c r="H34" s="1"/>
  <c r="F34" i="63"/>
  <c r="H34" s="1"/>
  <c r="F26"/>
  <c r="F34" i="65"/>
  <c r="H34" s="1"/>
  <c r="F33" i="67"/>
  <c r="H33" s="1"/>
  <c r="F33" i="73"/>
  <c r="H33" s="1"/>
  <c r="F33" i="74"/>
  <c r="H33" s="1"/>
  <c r="H66" i="130" l="1"/>
  <c r="F33" i="128"/>
  <c r="H33" s="1"/>
  <c r="F32"/>
  <c r="H32" s="1"/>
  <c r="F31"/>
  <c r="H31" s="1"/>
  <c r="F30"/>
  <c r="H30" s="1"/>
  <c r="F33" i="77"/>
  <c r="H33" s="1"/>
  <c r="F32"/>
  <c r="H32" s="1"/>
  <c r="F35"/>
  <c r="H35" s="1"/>
  <c r="F34"/>
  <c r="H34" s="1"/>
  <c r="F35" i="120"/>
  <c r="H35" s="1"/>
  <c r="F34"/>
  <c r="H34" s="1"/>
  <c r="F33"/>
  <c r="H33" s="1"/>
  <c r="F49" i="78"/>
  <c r="H49" s="1"/>
  <c r="F48"/>
  <c r="H48" s="1"/>
  <c r="F38"/>
  <c r="H38" s="1"/>
  <c r="F37"/>
  <c r="H37" s="1"/>
  <c r="G47" i="116"/>
  <c r="I47" s="1"/>
  <c r="F33" i="78"/>
  <c r="H33" s="1"/>
  <c r="G33" i="116"/>
  <c r="I33" s="1"/>
  <c r="B14" i="129"/>
  <c r="B13"/>
  <c r="B12"/>
  <c r="B11"/>
  <c r="B10"/>
  <c r="B9"/>
  <c r="B8"/>
  <c r="B7"/>
  <c r="H4"/>
  <c r="G4"/>
  <c r="F4"/>
  <c r="E4"/>
  <c r="F26" i="78"/>
  <c r="F54" i="128" l="1"/>
  <c r="H54" s="1"/>
  <c r="F53"/>
  <c r="H53" s="1"/>
  <c r="F42"/>
  <c r="H42" s="1"/>
  <c r="F41"/>
  <c r="H41" s="1"/>
  <c r="F52"/>
  <c r="H52" s="1"/>
  <c r="F51"/>
  <c r="H51" s="1"/>
  <c r="F50"/>
  <c r="H50" s="1"/>
  <c r="F49"/>
  <c r="H49" s="1"/>
  <c r="F43"/>
  <c r="H43" s="1"/>
  <c r="G48"/>
  <c r="F48"/>
  <c r="F47"/>
  <c r="H47" s="1"/>
  <c r="F46"/>
  <c r="H46" s="1"/>
  <c r="F45"/>
  <c r="H45" s="1"/>
  <c r="F44"/>
  <c r="H44" s="1"/>
  <c r="F39"/>
  <c r="H39" s="1"/>
  <c r="F38"/>
  <c r="H38" s="1"/>
  <c r="F37"/>
  <c r="H37" s="1"/>
  <c r="F36"/>
  <c r="H36" s="1"/>
  <c r="F35"/>
  <c r="H35" s="1"/>
  <c r="F34"/>
  <c r="H34" s="1"/>
  <c r="F29"/>
  <c r="H29" s="1"/>
  <c r="F25"/>
  <c r="H25" s="1"/>
  <c r="M14" i="1" s="1"/>
  <c r="F38" i="13"/>
  <c r="H38" s="1"/>
  <c r="F38" i="14"/>
  <c r="H38" s="1"/>
  <c r="G259" i="110"/>
  <c r="G258"/>
  <c r="G257"/>
  <c r="G256"/>
  <c r="G255"/>
  <c r="G254"/>
  <c r="G224"/>
  <c r="H48" i="128" l="1"/>
  <c r="H55" s="1"/>
  <c r="G19" i="112"/>
  <c r="G18"/>
  <c r="F33" i="4"/>
  <c r="G46" i="116"/>
  <c r="I46" s="1"/>
  <c r="G45"/>
  <c r="I45" s="1"/>
  <c r="G44"/>
  <c r="I44" s="1"/>
  <c r="G43"/>
  <c r="I43" s="1"/>
  <c r="F34" i="8" l="1"/>
  <c r="H34" s="1"/>
  <c r="F31" i="9"/>
  <c r="H31" s="1"/>
  <c r="F30"/>
  <c r="H30" s="1"/>
  <c r="F29"/>
  <c r="H29" s="1"/>
  <c r="F28"/>
  <c r="H28" s="1"/>
  <c r="F34" i="10"/>
  <c r="H34" s="1"/>
  <c r="F36" i="13"/>
  <c r="H36" s="1"/>
  <c r="F34"/>
  <c r="H34" s="1"/>
  <c r="F33"/>
  <c r="H33" s="1"/>
  <c r="F32"/>
  <c r="H32" s="1"/>
  <c r="F31"/>
  <c r="H31" s="1"/>
  <c r="F30"/>
  <c r="H30" s="1"/>
  <c r="F29"/>
  <c r="H29" s="1"/>
  <c r="F36" i="14"/>
  <c r="H36" s="1"/>
  <c r="F34"/>
  <c r="H34" s="1"/>
  <c r="F33"/>
  <c r="H33" s="1"/>
  <c r="F32"/>
  <c r="H32" s="1"/>
  <c r="F31"/>
  <c r="H31" s="1"/>
  <c r="F30"/>
  <c r="H30" s="1"/>
  <c r="F29"/>
  <c r="H29" s="1"/>
  <c r="F32" i="64"/>
  <c r="F38" i="15"/>
  <c r="H38" s="1"/>
  <c r="F36"/>
  <c r="H36" s="1"/>
  <c r="F35"/>
  <c r="H35" s="1"/>
  <c r="F34"/>
  <c r="H34" s="1"/>
  <c r="F32"/>
  <c r="H32" s="1"/>
  <c r="F31"/>
  <c r="H31" s="1"/>
  <c r="F30"/>
  <c r="H30" s="1"/>
  <c r="F29"/>
  <c r="H29" s="1"/>
  <c r="F39" i="16"/>
  <c r="H39" s="1"/>
  <c r="F37"/>
  <c r="H37" s="1"/>
  <c r="F36"/>
  <c r="H36" s="1"/>
  <c r="F35"/>
  <c r="H35" s="1"/>
  <c r="F34"/>
  <c r="H34" s="1"/>
  <c r="F32"/>
  <c r="H32" s="1"/>
  <c r="F31"/>
  <c r="H31" s="1"/>
  <c r="F30"/>
  <c r="H30" s="1"/>
  <c r="F29"/>
  <c r="H29" s="1"/>
  <c r="F38" i="17"/>
  <c r="H38" s="1"/>
  <c r="F36"/>
  <c r="H36" s="1"/>
  <c r="F35"/>
  <c r="H35" s="1"/>
  <c r="F34"/>
  <c r="H34" s="1"/>
  <c r="F32"/>
  <c r="H32" s="1"/>
  <c r="F31"/>
  <c r="H31" s="1"/>
  <c r="F30"/>
  <c r="H30" s="1"/>
  <c r="F29"/>
  <c r="H29" s="1"/>
  <c r="F29" i="19"/>
  <c r="H29" s="1"/>
  <c r="F30"/>
  <c r="H30" s="1"/>
  <c r="F31"/>
  <c r="H31" s="1"/>
  <c r="F32"/>
  <c r="H32" s="1"/>
  <c r="F34"/>
  <c r="H34" s="1"/>
  <c r="F35"/>
  <c r="H35" s="1"/>
  <c r="F36"/>
  <c r="H36" s="1"/>
  <c r="F38"/>
  <c r="H38" s="1"/>
  <c r="F45" i="114"/>
  <c r="H45" s="1"/>
  <c r="F35"/>
  <c r="H35" s="1"/>
  <c r="F34"/>
  <c r="H34" s="1"/>
  <c r="F33"/>
  <c r="H33" s="1"/>
  <c r="F32"/>
  <c r="H32" s="1"/>
  <c r="F31"/>
  <c r="H31" s="1"/>
  <c r="F30"/>
  <c r="H30" s="1"/>
  <c r="F45" i="115"/>
  <c r="H45" s="1"/>
  <c r="F35" l="1"/>
  <c r="H35" s="1"/>
  <c r="F34"/>
  <c r="H34" s="1"/>
  <c r="F33"/>
  <c r="H33" s="1"/>
  <c r="F32"/>
  <c r="H32" s="1"/>
  <c r="F31"/>
  <c r="H31" s="1"/>
  <c r="F30"/>
  <c r="H30" s="1"/>
  <c r="F38" i="63"/>
  <c r="F37" i="64"/>
  <c r="H37" s="1"/>
  <c r="F36"/>
  <c r="H36" s="1"/>
  <c r="F35"/>
  <c r="H35" s="1"/>
  <c r="F33"/>
  <c r="H33" s="1"/>
  <c r="H32"/>
  <c r="F31"/>
  <c r="H31" s="1"/>
  <c r="F30"/>
  <c r="H30" s="1"/>
  <c r="G43" i="63"/>
  <c r="F37"/>
  <c r="H37" s="1"/>
  <c r="F36"/>
  <c r="H36" s="1"/>
  <c r="F35"/>
  <c r="H35" s="1"/>
  <c r="F33"/>
  <c r="H33" s="1"/>
  <c r="F32"/>
  <c r="H32" s="1"/>
  <c r="F31"/>
  <c r="H31" s="1"/>
  <c r="F30"/>
  <c r="H30" s="1"/>
  <c r="F43" i="65"/>
  <c r="H43" s="1"/>
  <c r="F37"/>
  <c r="H37" s="1"/>
  <c r="F36"/>
  <c r="H36" s="1"/>
  <c r="F35"/>
  <c r="H35" s="1"/>
  <c r="F33"/>
  <c r="H33" s="1"/>
  <c r="F32"/>
  <c r="H32" s="1"/>
  <c r="F31"/>
  <c r="H31" s="1"/>
  <c r="F30"/>
  <c r="H30" s="1"/>
  <c r="F36" i="67"/>
  <c r="F37"/>
  <c r="H37" s="1"/>
  <c r="F39" i="73"/>
  <c r="H39" s="1"/>
  <c r="F38"/>
  <c r="H38" s="1"/>
  <c r="F37"/>
  <c r="H37" s="1"/>
  <c r="F36"/>
  <c r="H36" s="1"/>
  <c r="F35"/>
  <c r="H35" s="1"/>
  <c r="F34"/>
  <c r="H34" s="1"/>
  <c r="F32"/>
  <c r="H32" s="1"/>
  <c r="F31"/>
  <c r="H31" s="1"/>
  <c r="F30"/>
  <c r="H30" s="1"/>
  <c r="F29"/>
  <c r="H29" s="1"/>
  <c r="F39" i="74"/>
  <c r="H39" s="1"/>
  <c r="F38"/>
  <c r="H38" s="1"/>
  <c r="F37"/>
  <c r="H37" s="1"/>
  <c r="F36"/>
  <c r="H36" s="1"/>
  <c r="F35"/>
  <c r="H35" s="1"/>
  <c r="F34"/>
  <c r="H34" s="1"/>
  <c r="F32"/>
  <c r="H32" s="1"/>
  <c r="F31"/>
  <c r="H31" s="1"/>
  <c r="F30"/>
  <c r="H30" s="1"/>
  <c r="F29"/>
  <c r="H29" s="1"/>
  <c r="F49" i="77"/>
  <c r="F41"/>
  <c r="H41" s="1"/>
  <c r="F40"/>
  <c r="H40" s="1"/>
  <c r="F39"/>
  <c r="H39" s="1"/>
  <c r="F41" i="120"/>
  <c r="H41" s="1"/>
  <c r="G47"/>
  <c r="F32"/>
  <c r="H32" s="1"/>
  <c r="F31"/>
  <c r="H31" s="1"/>
  <c r="F30" i="78"/>
  <c r="H30" s="1"/>
  <c r="F41"/>
  <c r="H41" s="1"/>
  <c r="F42"/>
  <c r="H42" s="1"/>
  <c r="F43"/>
  <c r="H43" s="1"/>
  <c r="F44"/>
  <c r="H44" s="1"/>
  <c r="G37" i="116" l="1"/>
  <c r="I37" s="1"/>
  <c r="H51"/>
  <c r="G51" i="77"/>
  <c r="G92" i="112"/>
  <c r="G239" i="110"/>
  <c r="G238"/>
  <c r="G237"/>
  <c r="G80"/>
  <c r="G83"/>
  <c r="G42" i="116"/>
  <c r="I42" s="1"/>
  <c r="G32"/>
  <c r="F47" i="120"/>
  <c r="H47" s="1"/>
  <c r="F40"/>
  <c r="H40" l="1"/>
  <c r="F27" l="1"/>
  <c r="F62" i="78"/>
  <c r="H62" s="1"/>
  <c r="G27" i="122"/>
  <c r="E30"/>
  <c r="G30" s="1"/>
  <c r="E28"/>
  <c r="G28" s="1"/>
  <c r="G55" i="112"/>
  <c r="G54"/>
  <c r="G53"/>
  <c r="G52"/>
  <c r="G367" i="110"/>
  <c r="G291"/>
  <c r="F46" i="120"/>
  <c r="H46" s="1"/>
  <c r="G250" i="110"/>
  <c r="G223"/>
  <c r="G78"/>
  <c r="G92"/>
  <c r="F52" i="77"/>
  <c r="H52" s="1"/>
  <c r="E15" i="105"/>
  <c r="E20" i="122" l="1"/>
  <c r="G20" s="1"/>
  <c r="M62" i="1" s="1"/>
  <c r="G457" i="110"/>
  <c r="G456"/>
  <c r="G455"/>
  <c r="G454"/>
  <c r="G453"/>
  <c r="G451"/>
  <c r="G450"/>
  <c r="G460"/>
  <c r="G461"/>
  <c r="G462"/>
  <c r="G464"/>
  <c r="G465"/>
  <c r="G426"/>
  <c r="G425"/>
  <c r="G387"/>
  <c r="G386"/>
  <c r="G385"/>
  <c r="G372"/>
  <c r="G371"/>
  <c r="G370"/>
  <c r="G369"/>
  <c r="G337"/>
  <c r="G277"/>
  <c r="G276"/>
  <c r="G249"/>
  <c r="G248"/>
  <c r="G200"/>
  <c r="G195"/>
  <c r="G184"/>
  <c r="G183"/>
  <c r="G180"/>
  <c r="G179"/>
  <c r="G178"/>
  <c r="G177"/>
  <c r="G176"/>
  <c r="G175"/>
  <c r="G174"/>
  <c r="G173"/>
  <c r="G172"/>
  <c r="G171"/>
  <c r="G170"/>
  <c r="G169"/>
  <c r="G168"/>
  <c r="G150"/>
  <c r="G119"/>
  <c r="G117"/>
  <c r="G95"/>
  <c r="G77"/>
  <c r="E30" i="82"/>
  <c r="E28"/>
  <c r="G31" i="122" l="1"/>
  <c r="G49" i="67"/>
  <c r="F47"/>
  <c r="H47" s="1"/>
  <c r="F44" i="73" l="1"/>
  <c r="H44" s="1"/>
  <c r="F43"/>
  <c r="H43" s="1"/>
  <c r="F42"/>
  <c r="H42" s="1"/>
  <c r="G57" i="120"/>
  <c r="G55"/>
  <c r="F36" i="77"/>
  <c r="F38"/>
  <c r="H38" s="1"/>
  <c r="F36" i="78"/>
  <c r="H36" s="1"/>
  <c r="G35" i="116"/>
  <c r="I35" s="1"/>
  <c r="G36" l="1"/>
  <c r="I36" s="1"/>
  <c r="F38" i="120"/>
  <c r="F51"/>
  <c r="H51" s="1"/>
  <c r="F58"/>
  <c r="F63"/>
  <c r="H63" s="1"/>
  <c r="F62"/>
  <c r="H62" s="1"/>
  <c r="F57"/>
  <c r="F56"/>
  <c r="H56" s="1"/>
  <c r="F36"/>
  <c r="H36" s="1"/>
  <c r="F37"/>
  <c r="H37" s="1"/>
  <c r="F39"/>
  <c r="H39" s="1"/>
  <c r="F49"/>
  <c r="H49" s="1"/>
  <c r="F48"/>
  <c r="H48" s="1"/>
  <c r="F50"/>
  <c r="H50" s="1"/>
  <c r="F44"/>
  <c r="H44" s="1"/>
  <c r="F52"/>
  <c r="H52" s="1"/>
  <c r="F43"/>
  <c r="H43" s="1"/>
  <c r="F65"/>
  <c r="H65" s="1"/>
  <c r="F64"/>
  <c r="H64" s="1"/>
  <c r="F61"/>
  <c r="H61" s="1"/>
  <c r="F60"/>
  <c r="H60" s="1"/>
  <c r="F59"/>
  <c r="H59" s="1"/>
  <c r="F55"/>
  <c r="F54"/>
  <c r="H54" s="1"/>
  <c r="F45"/>
  <c r="H45" s="1"/>
  <c r="H27"/>
  <c r="M12" i="1" s="1"/>
  <c r="H38" i="120" l="1"/>
  <c r="H57"/>
  <c r="H58"/>
  <c r="H55"/>
  <c r="G437" i="112"/>
  <c r="G436"/>
  <c r="G435"/>
  <c r="G434"/>
  <c r="G433"/>
  <c r="G432"/>
  <c r="G431"/>
  <c r="G430"/>
  <c r="G428"/>
  <c r="G427"/>
  <c r="G426"/>
  <c r="G425"/>
  <c r="G424"/>
  <c r="G423"/>
  <c r="G422"/>
  <c r="G421"/>
  <c r="G420"/>
  <c r="G419"/>
  <c r="G418"/>
  <c r="G417"/>
  <c r="G416"/>
  <c r="G415"/>
  <c r="G413"/>
  <c r="G412"/>
  <c r="G411"/>
  <c r="G410"/>
  <c r="G409"/>
  <c r="G408"/>
  <c r="G407"/>
  <c r="G406"/>
  <c r="G405"/>
  <c r="G404"/>
  <c r="G332"/>
  <c r="G331"/>
  <c r="G330"/>
  <c r="G329"/>
  <c r="G328"/>
  <c r="G327"/>
  <c r="G326"/>
  <c r="G325"/>
  <c r="G324"/>
  <c r="G323"/>
  <c r="G322"/>
  <c r="G321"/>
  <c r="G320"/>
  <c r="G319"/>
  <c r="G318"/>
  <c r="G311"/>
  <c r="G310"/>
  <c r="G309"/>
  <c r="G308"/>
  <c r="G307"/>
  <c r="G306"/>
  <c r="G305"/>
  <c r="G304"/>
  <c r="G303"/>
  <c r="G302"/>
  <c r="G301"/>
  <c r="G299"/>
  <c r="G298"/>
  <c r="G297"/>
  <c r="G296"/>
  <c r="G295"/>
  <c r="G291"/>
  <c r="G290"/>
  <c r="G289"/>
  <c r="G288"/>
  <c r="G287"/>
  <c r="G286"/>
  <c r="G280"/>
  <c r="G279"/>
  <c r="G278"/>
  <c r="G277"/>
  <c r="G276"/>
  <c r="G273"/>
  <c r="G272"/>
  <c r="G271"/>
  <c r="G270"/>
  <c r="G254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6"/>
  <c r="G155"/>
  <c r="G154"/>
  <c r="G153"/>
  <c r="G146"/>
  <c r="G145"/>
  <c r="G144"/>
  <c r="G143"/>
  <c r="G142"/>
  <c r="G141"/>
  <c r="G140"/>
  <c r="G139"/>
  <c r="G138"/>
  <c r="G137"/>
  <c r="G136"/>
  <c r="G135"/>
  <c r="G134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0"/>
  <c r="G17"/>
  <c r="G16"/>
  <c r="G15"/>
  <c r="G14"/>
  <c r="G13"/>
  <c r="G12"/>
  <c r="G11"/>
  <c r="G10"/>
  <c r="G9"/>
  <c r="G8"/>
  <c r="G7"/>
  <c r="G6"/>
  <c r="G466" i="110"/>
  <c r="G424"/>
  <c r="G423"/>
  <c r="G429"/>
  <c r="G428"/>
  <c r="G427"/>
  <c r="G448"/>
  <c r="G447"/>
  <c r="G446"/>
  <c r="G445"/>
  <c r="G444"/>
  <c r="G443"/>
  <c r="G442"/>
  <c r="G441"/>
  <c r="G440"/>
  <c r="G439"/>
  <c r="G438"/>
  <c r="G437"/>
  <c r="G436"/>
  <c r="G435"/>
  <c r="G434"/>
  <c r="G433"/>
  <c r="G422"/>
  <c r="G421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3"/>
  <c r="G392"/>
  <c r="G391"/>
  <c r="G390"/>
  <c r="G389"/>
  <c r="G388"/>
  <c r="G384"/>
  <c r="G383"/>
  <c r="G382"/>
  <c r="G381"/>
  <c r="G380"/>
  <c r="G379"/>
  <c r="G378"/>
  <c r="G377"/>
  <c r="G376"/>
  <c r="G375"/>
  <c r="G374"/>
  <c r="G368"/>
  <c r="G366"/>
  <c r="G365"/>
  <c r="G364"/>
  <c r="G363"/>
  <c r="G362"/>
  <c r="G361"/>
  <c r="G360"/>
  <c r="G359"/>
  <c r="G358"/>
  <c r="G357"/>
  <c r="G356"/>
  <c r="G355"/>
  <c r="G354"/>
  <c r="G350"/>
  <c r="G349"/>
  <c r="G348"/>
  <c r="G347"/>
  <c r="G346"/>
  <c r="G345"/>
  <c r="G344"/>
  <c r="G343"/>
  <c r="G342"/>
  <c r="G341"/>
  <c r="G340"/>
  <c r="G339"/>
  <c r="G338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0"/>
  <c r="G289"/>
  <c r="G288"/>
  <c r="G287"/>
  <c r="G286"/>
  <c r="G285"/>
  <c r="G284"/>
  <c r="G283"/>
  <c r="G282"/>
  <c r="G280"/>
  <c r="G279"/>
  <c r="G278"/>
  <c r="G274"/>
  <c r="G273"/>
  <c r="G272"/>
  <c r="G271"/>
  <c r="G270"/>
  <c r="G269"/>
  <c r="G267"/>
  <c r="G266"/>
  <c r="G265"/>
  <c r="G264"/>
  <c r="G263"/>
  <c r="G253"/>
  <c r="G252"/>
  <c r="G251"/>
  <c r="G247"/>
  <c r="G244"/>
  <c r="G243"/>
  <c r="G242"/>
  <c r="G241"/>
  <c r="G236"/>
  <c r="G235"/>
  <c r="G246"/>
  <c r="G234"/>
  <c r="G245"/>
  <c r="G232"/>
  <c r="G230"/>
  <c r="G229"/>
  <c r="G228"/>
  <c r="G227"/>
  <c r="G226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199"/>
  <c r="G201"/>
  <c r="G198"/>
  <c r="G197"/>
  <c r="G196"/>
  <c r="G194"/>
  <c r="G193"/>
  <c r="G192"/>
  <c r="G191"/>
  <c r="G190"/>
  <c r="G189"/>
  <c r="G188"/>
  <c r="G187"/>
  <c r="G186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6"/>
  <c r="G115"/>
  <c r="G114"/>
  <c r="G113"/>
  <c r="G112"/>
  <c r="G110"/>
  <c r="G109"/>
  <c r="G108"/>
  <c r="G107"/>
  <c r="G106"/>
  <c r="G105"/>
  <c r="G104"/>
  <c r="G103"/>
  <c r="G102"/>
  <c r="G101"/>
  <c r="G100"/>
  <c r="G99"/>
  <c r="G98"/>
  <c r="G94"/>
  <c r="G93"/>
  <c r="G91"/>
  <c r="G90"/>
  <c r="G89"/>
  <c r="G88"/>
  <c r="G87"/>
  <c r="G86"/>
  <c r="G85"/>
  <c r="G82"/>
  <c r="G81"/>
  <c r="G79"/>
  <c r="G76"/>
  <c r="G75"/>
  <c r="G74"/>
  <c r="G73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5"/>
  <c r="G34"/>
  <c r="G33"/>
  <c r="G32"/>
  <c r="G31"/>
  <c r="G30"/>
  <c r="G29"/>
  <c r="G27"/>
  <c r="G26"/>
  <c r="G25"/>
  <c r="G24"/>
  <c r="G9"/>
  <c r="G8"/>
  <c r="G7"/>
  <c r="G6"/>
  <c r="E21" i="105"/>
  <c r="E20"/>
  <c r="E19"/>
  <c r="E31" i="79"/>
  <c r="E30"/>
  <c r="E28"/>
  <c r="E24"/>
  <c r="E30" i="80"/>
  <c r="E28"/>
  <c r="E24"/>
  <c r="G24" s="1"/>
  <c r="E31" i="81"/>
  <c r="E30"/>
  <c r="E28"/>
  <c r="E24"/>
  <c r="G30" i="82"/>
  <c r="G28"/>
  <c r="E24"/>
  <c r="G24" s="1"/>
  <c r="E31" i="83"/>
  <c r="E24"/>
  <c r="E30" i="84"/>
  <c r="E28"/>
  <c r="E24"/>
  <c r="G24" s="1"/>
  <c r="F35" i="90"/>
  <c r="F34"/>
  <c r="F33"/>
  <c r="F32"/>
  <c r="F31"/>
  <c r="F30"/>
  <c r="F28"/>
  <c r="F24"/>
  <c r="F35" i="89"/>
  <c r="F34"/>
  <c r="F33"/>
  <c r="F32"/>
  <c r="F31"/>
  <c r="F30"/>
  <c r="F28"/>
  <c r="F24"/>
  <c r="F36" i="92"/>
  <c r="F35"/>
  <c r="F34"/>
  <c r="F33"/>
  <c r="F32"/>
  <c r="F31"/>
  <c r="F30"/>
  <c r="F28"/>
  <c r="F24"/>
  <c r="F36" i="91"/>
  <c r="F35"/>
  <c r="F34"/>
  <c r="F33"/>
  <c r="F32"/>
  <c r="F31"/>
  <c r="F30"/>
  <c r="F28"/>
  <c r="F24"/>
  <c r="F37" i="94"/>
  <c r="F36"/>
  <c r="F35"/>
  <c r="F34"/>
  <c r="F33"/>
  <c r="F32"/>
  <c r="F31"/>
  <c r="F30"/>
  <c r="F28"/>
  <c r="F24"/>
  <c r="F38" i="93"/>
  <c r="F37"/>
  <c r="F36"/>
  <c r="F35"/>
  <c r="F34"/>
  <c r="F33"/>
  <c r="F32"/>
  <c r="F31"/>
  <c r="F29"/>
  <c r="H29" s="1"/>
  <c r="F25"/>
  <c r="F37" i="96"/>
  <c r="F36"/>
  <c r="F35"/>
  <c r="F34"/>
  <c r="F33"/>
  <c r="F32"/>
  <c r="F31"/>
  <c r="F30"/>
  <c r="F28"/>
  <c r="F24"/>
  <c r="F38" i="95"/>
  <c r="F37"/>
  <c r="F36"/>
  <c r="F35"/>
  <c r="F34"/>
  <c r="F33"/>
  <c r="F32"/>
  <c r="F31"/>
  <c r="F29"/>
  <c r="F25"/>
  <c r="G31" i="82" l="1"/>
  <c r="H66" i="120"/>
  <c r="H24" i="94"/>
  <c r="H36"/>
  <c r="H32" i="89"/>
  <c r="G21" i="105"/>
  <c r="H31" i="95"/>
  <c r="H31" i="94"/>
  <c r="G24" i="79"/>
  <c r="H36" i="95"/>
  <c r="H33" i="96"/>
  <c r="G20" i="105"/>
  <c r="G24" i="83"/>
  <c r="H24" i="92"/>
  <c r="H35" i="96"/>
  <c r="H24" i="91"/>
  <c r="M50" i="1" s="1"/>
  <c r="H34" i="89"/>
  <c r="H34" i="90"/>
  <c r="H25" i="95"/>
  <c r="H32" i="96"/>
  <c r="H33" i="91"/>
  <c r="H31" i="90"/>
  <c r="G30" i="83"/>
  <c r="H34" i="95"/>
  <c r="H37" i="93"/>
  <c r="H34" i="94"/>
  <c r="H31" i="92"/>
  <c r="G24" i="81"/>
  <c r="G28" i="79"/>
  <c r="H30" i="96"/>
  <c r="H33" i="94"/>
  <c r="H31" i="91"/>
  <c r="H28" i="89"/>
  <c r="H35" i="93"/>
  <c r="H30" i="91"/>
  <c r="H28" i="92"/>
  <c r="H24" i="90"/>
  <c r="G28" i="84"/>
  <c r="H29" i="95"/>
  <c r="H37"/>
  <c r="H34" i="96"/>
  <c r="H32" i="93"/>
  <c r="H34" i="92"/>
  <c r="H33" i="90"/>
  <c r="G30" i="81"/>
  <c r="G19" i="105"/>
  <c r="H33" i="95"/>
  <c r="H28" i="96"/>
  <c r="H34" i="93"/>
  <c r="H30" i="94"/>
  <c r="H35" i="91"/>
  <c r="H33" i="92"/>
  <c r="H31" i="89"/>
  <c r="H30" i="90"/>
  <c r="H32" i="95"/>
  <c r="H24" i="96"/>
  <c r="H36"/>
  <c r="H33" i="93"/>
  <c r="H28" i="94"/>
  <c r="H34" i="91"/>
  <c r="H32" i="92"/>
  <c r="H30" i="89"/>
  <c r="H28" i="90"/>
  <c r="G30" i="79"/>
  <c r="H31" i="93"/>
  <c r="H35" i="94"/>
  <c r="H32" i="91"/>
  <c r="H30" i="92"/>
  <c r="H24" i="89"/>
  <c r="M52" i="1" s="1"/>
  <c r="G28" i="81"/>
  <c r="H35" i="95"/>
  <c r="H31" i="96"/>
  <c r="H25" i="93"/>
  <c r="M48" i="1" s="1"/>
  <c r="H36" i="93"/>
  <c r="H32" i="94"/>
  <c r="H28" i="91"/>
  <c r="H35" i="92"/>
  <c r="H33" i="89"/>
  <c r="H32" i="90"/>
  <c r="G28" i="83"/>
  <c r="G28" i="80"/>
  <c r="G15" i="105"/>
  <c r="F37" i="98"/>
  <c r="F36"/>
  <c r="F35"/>
  <c r="F34"/>
  <c r="F33"/>
  <c r="F32"/>
  <c r="F31"/>
  <c r="F30"/>
  <c r="F28"/>
  <c r="F24"/>
  <c r="F38" i="97"/>
  <c r="F37"/>
  <c r="F36"/>
  <c r="F35"/>
  <c r="F34"/>
  <c r="F33"/>
  <c r="F32"/>
  <c r="F31"/>
  <c r="F29"/>
  <c r="H29" s="1"/>
  <c r="F25"/>
  <c r="F43" i="100"/>
  <c r="F42"/>
  <c r="F41"/>
  <c r="F40"/>
  <c r="F39"/>
  <c r="F38"/>
  <c r="F36"/>
  <c r="F35"/>
  <c r="F34"/>
  <c r="F33"/>
  <c r="F32"/>
  <c r="F37"/>
  <c r="F30"/>
  <c r="F29"/>
  <c r="F25"/>
  <c r="F43" i="101"/>
  <c r="F42"/>
  <c r="F41"/>
  <c r="F40"/>
  <c r="F39"/>
  <c r="F38"/>
  <c r="F36"/>
  <c r="F35"/>
  <c r="F34"/>
  <c r="F33"/>
  <c r="F32"/>
  <c r="F37"/>
  <c r="F30"/>
  <c r="F29"/>
  <c r="F25"/>
  <c r="H32" i="100" l="1"/>
  <c r="H24" i="98"/>
  <c r="H36"/>
  <c r="H41" i="100"/>
  <c r="H34" i="97"/>
  <c r="H35" i="101"/>
  <c r="H30"/>
  <c r="H39"/>
  <c r="H33" i="97"/>
  <c r="H30" i="98"/>
  <c r="H30" i="100"/>
  <c r="H39"/>
  <c r="H32" i="97"/>
  <c r="H28" i="98"/>
  <c r="H35" i="100"/>
  <c r="H32" i="101"/>
  <c r="H41"/>
  <c r="H34"/>
  <c r="H34" i="98"/>
  <c r="H33" i="101"/>
  <c r="H42"/>
  <c r="H34" i="100"/>
  <c r="H33"/>
  <c r="H42"/>
  <c r="H35" i="97"/>
  <c r="H31" i="98"/>
  <c r="H37" i="101"/>
  <c r="H40"/>
  <c r="H37" i="100"/>
  <c r="H40"/>
  <c r="H31" i="97"/>
  <c r="H35" i="98"/>
  <c r="H29" i="101"/>
  <c r="H38"/>
  <c r="H29" i="100"/>
  <c r="H38"/>
  <c r="H37" i="97"/>
  <c r="H33" i="98"/>
  <c r="H25" i="101"/>
  <c r="H36"/>
  <c r="H25" i="100"/>
  <c r="H36"/>
  <c r="H25" i="97"/>
  <c r="H36"/>
  <c r="H32" i="98"/>
  <c r="F43" i="102"/>
  <c r="F42"/>
  <c r="F41"/>
  <c r="F40"/>
  <c r="F39"/>
  <c r="F38"/>
  <c r="F36"/>
  <c r="F35"/>
  <c r="F34"/>
  <c r="F33"/>
  <c r="F32"/>
  <c r="F37"/>
  <c r="F30"/>
  <c r="F29"/>
  <c r="F25"/>
  <c r="F37" i="2"/>
  <c r="F36"/>
  <c r="F35"/>
  <c r="F34"/>
  <c r="F33"/>
  <c r="F32"/>
  <c r="F28"/>
  <c r="F30"/>
  <c r="F29"/>
  <c r="F24"/>
  <c r="F39" i="3"/>
  <c r="F38"/>
  <c r="F35"/>
  <c r="F37"/>
  <c r="F36"/>
  <c r="F34"/>
  <c r="F33"/>
  <c r="F32"/>
  <c r="F28"/>
  <c r="F30"/>
  <c r="F29"/>
  <c r="F24"/>
  <c r="F43" i="4"/>
  <c r="F42"/>
  <c r="F41"/>
  <c r="F40"/>
  <c r="F37"/>
  <c r="F39"/>
  <c r="F38"/>
  <c r="F36"/>
  <c r="F35"/>
  <c r="F34"/>
  <c r="H34" s="1"/>
  <c r="H33"/>
  <c r="F32"/>
  <c r="F28"/>
  <c r="F30"/>
  <c r="F29"/>
  <c r="F24"/>
  <c r="F43" i="7"/>
  <c r="F42"/>
  <c r="F41"/>
  <c r="F40"/>
  <c r="F37"/>
  <c r="F39"/>
  <c r="F38"/>
  <c r="F36"/>
  <c r="F35"/>
  <c r="F34"/>
  <c r="F33"/>
  <c r="F32"/>
  <c r="H28"/>
  <c r="F30"/>
  <c r="F29"/>
  <c r="F24"/>
  <c r="F46" i="8"/>
  <c r="H46" s="1"/>
  <c r="F45"/>
  <c r="F44"/>
  <c r="F43"/>
  <c r="H43" s="1"/>
  <c r="F39"/>
  <c r="H39" s="1"/>
  <c r="F40"/>
  <c r="H40" s="1"/>
  <c r="F42"/>
  <c r="H42" s="1"/>
  <c r="F41"/>
  <c r="H41" s="1"/>
  <c r="F38"/>
  <c r="H38" s="1"/>
  <c r="F37"/>
  <c r="H37" s="1"/>
  <c r="F36"/>
  <c r="H36" s="1"/>
  <c r="F35"/>
  <c r="H35" s="1"/>
  <c r="F28"/>
  <c r="H28" s="1"/>
  <c r="F32"/>
  <c r="H32" s="1"/>
  <c r="F30"/>
  <c r="H30" s="1"/>
  <c r="F29"/>
  <c r="H29" s="1"/>
  <c r="F24"/>
  <c r="H24" s="1"/>
  <c r="F47" i="9"/>
  <c r="F46"/>
  <c r="F45"/>
  <c r="F44"/>
  <c r="F40"/>
  <c r="F41"/>
  <c r="F43"/>
  <c r="F42"/>
  <c r="F39"/>
  <c r="F38"/>
  <c r="F37"/>
  <c r="F36"/>
  <c r="F35"/>
  <c r="H35" s="1"/>
  <c r="F33"/>
  <c r="F24"/>
  <c r="F44" i="10"/>
  <c r="F43"/>
  <c r="F42"/>
  <c r="F41"/>
  <c r="F37"/>
  <c r="F38"/>
  <c r="F40"/>
  <c r="F39"/>
  <c r="F36"/>
  <c r="F35"/>
  <c r="F28"/>
  <c r="F30"/>
  <c r="F29"/>
  <c r="F24"/>
  <c r="H24" s="1"/>
  <c r="F47" i="13"/>
  <c r="F46"/>
  <c r="F45"/>
  <c r="F44"/>
  <c r="F43"/>
  <c r="F42"/>
  <c r="F39"/>
  <c r="F41"/>
  <c r="F40"/>
  <c r="F37"/>
  <c r="F25"/>
  <c r="F47" i="14"/>
  <c r="F46"/>
  <c r="F45"/>
  <c r="F44"/>
  <c r="F43"/>
  <c r="F42"/>
  <c r="F39"/>
  <c r="F41"/>
  <c r="F40"/>
  <c r="F37"/>
  <c r="F25"/>
  <c r="F51" i="15"/>
  <c r="H51" s="1"/>
  <c r="F50"/>
  <c r="H50" s="1"/>
  <c r="F49"/>
  <c r="H49" s="1"/>
  <c r="F48"/>
  <c r="H48" s="1"/>
  <c r="F47"/>
  <c r="H47" s="1"/>
  <c r="F43"/>
  <c r="H43" s="1"/>
  <c r="F42"/>
  <c r="H42" s="1"/>
  <c r="F41"/>
  <c r="H41" s="1"/>
  <c r="F44"/>
  <c r="H44" s="1"/>
  <c r="F46"/>
  <c r="H46" s="1"/>
  <c r="F45"/>
  <c r="H45" s="1"/>
  <c r="F40"/>
  <c r="H40" s="1"/>
  <c r="F39"/>
  <c r="H39" s="1"/>
  <c r="F25"/>
  <c r="F53" i="16"/>
  <c r="F52"/>
  <c r="F51"/>
  <c r="F50"/>
  <c r="F49"/>
  <c r="F45"/>
  <c r="F44"/>
  <c r="F43"/>
  <c r="F46"/>
  <c r="F48"/>
  <c r="F47"/>
  <c r="F42"/>
  <c r="F41"/>
  <c r="F40"/>
  <c r="F25"/>
  <c r="F52" i="17"/>
  <c r="F51"/>
  <c r="F50"/>
  <c r="F49"/>
  <c r="F48"/>
  <c r="F44"/>
  <c r="F43"/>
  <c r="F42"/>
  <c r="F45"/>
  <c r="F47"/>
  <c r="F46"/>
  <c r="F41"/>
  <c r="F40"/>
  <c r="F39"/>
  <c r="F25"/>
  <c r="F54" i="19"/>
  <c r="F53"/>
  <c r="F52"/>
  <c r="F51"/>
  <c r="F50"/>
  <c r="F46"/>
  <c r="F45"/>
  <c r="F44"/>
  <c r="F43"/>
  <c r="F42"/>
  <c r="F47"/>
  <c r="F49"/>
  <c r="F48"/>
  <c r="F41"/>
  <c r="F40"/>
  <c r="F39"/>
  <c r="F25"/>
  <c r="F47" i="114"/>
  <c r="F46"/>
  <c r="F44"/>
  <c r="F43"/>
  <c r="F40"/>
  <c r="F42"/>
  <c r="F41"/>
  <c r="F39"/>
  <c r="F38"/>
  <c r="F37"/>
  <c r="F26"/>
  <c r="H37" i="7" l="1"/>
  <c r="H28" i="4"/>
  <c r="H28" i="3"/>
  <c r="H38"/>
  <c r="H37" i="114"/>
  <c r="H46"/>
  <c r="H47" i="19"/>
  <c r="H24" i="7"/>
  <c r="H24" i="4"/>
  <c r="H36"/>
  <c r="H46" i="17"/>
  <c r="H50"/>
  <c r="H41" i="13"/>
  <c r="H36" i="10"/>
  <c r="H42" i="114"/>
  <c r="H44" i="16"/>
  <c r="H39" i="9"/>
  <c r="H25" i="13"/>
  <c r="H45"/>
  <c r="H43" i="9"/>
  <c r="H44" i="100"/>
  <c r="H43" s="1"/>
  <c r="H25" i="19"/>
  <c r="H43"/>
  <c r="H25" i="14"/>
  <c r="H24" i="3"/>
  <c r="H36"/>
  <c r="H35" i="102"/>
  <c r="H54" i="19"/>
  <c r="H45" i="14"/>
  <c r="H32" i="102"/>
  <c r="H41"/>
  <c r="H26" i="114"/>
  <c r="H48" i="16"/>
  <c r="H52"/>
  <c r="H37" i="9"/>
  <c r="H45"/>
  <c r="H49" i="19"/>
  <c r="H51"/>
  <c r="H43" i="114"/>
  <c r="H41" i="16"/>
  <c r="H49"/>
  <c r="H39" i="14"/>
  <c r="H37" i="13"/>
  <c r="H46"/>
  <c r="H42" i="10"/>
  <c r="H38" i="7"/>
  <c r="H38" i="4"/>
  <c r="H37" i="10"/>
  <c r="H35" i="7"/>
  <c r="H34" i="3"/>
  <c r="H24" i="2"/>
  <c r="H38" i="114"/>
  <c r="H42" i="17"/>
  <c r="H25" i="15"/>
  <c r="H42" i="14"/>
  <c r="H30" i="4"/>
  <c r="H28" i="2"/>
  <c r="H29" i="102"/>
  <c r="H38"/>
  <c r="H52" i="19"/>
  <c r="H46" i="16"/>
  <c r="H41" i="19"/>
  <c r="H46"/>
  <c r="H41" i="17"/>
  <c r="H49"/>
  <c r="H42" i="16"/>
  <c r="H50"/>
  <c r="H43" i="13"/>
  <c r="H39" i="10"/>
  <c r="H42" i="4"/>
  <c r="H35" i="2"/>
  <c r="H41" i="114"/>
  <c r="H39" i="19"/>
  <c r="H44"/>
  <c r="H39" i="17"/>
  <c r="H44"/>
  <c r="H44" i="14"/>
  <c r="H39" i="13"/>
  <c r="H41" i="9"/>
  <c r="H44" i="8"/>
  <c r="H32" i="7"/>
  <c r="H40"/>
  <c r="H40" i="4"/>
  <c r="H33" i="2"/>
  <c r="H37" i="102"/>
  <c r="H40"/>
  <c r="H45" i="17"/>
  <c r="H40" i="14"/>
  <c r="H39" i="114"/>
  <c r="H42" i="19"/>
  <c r="H53"/>
  <c r="H47" i="17"/>
  <c r="H51"/>
  <c r="H47" i="16"/>
  <c r="H51"/>
  <c r="H37" i="14"/>
  <c r="H46"/>
  <c r="H42" i="13"/>
  <c r="H28" i="10"/>
  <c r="H41"/>
  <c r="H38" i="9"/>
  <c r="H46"/>
  <c r="H29" i="7"/>
  <c r="H36"/>
  <c r="H41" i="4"/>
  <c r="H32" i="3"/>
  <c r="H39"/>
  <c r="H32" i="2"/>
  <c r="H25" i="102"/>
  <c r="H36"/>
  <c r="H30" i="10"/>
  <c r="H38"/>
  <c r="H36" i="9"/>
  <c r="H44"/>
  <c r="H34" i="7"/>
  <c r="H42"/>
  <c r="H37" i="4"/>
  <c r="H30" i="3"/>
  <c r="H35"/>
  <c r="H30" i="2"/>
  <c r="H34" i="102"/>
  <c r="H44" i="114"/>
  <c r="H48" i="19"/>
  <c r="H50"/>
  <c r="H40" i="17"/>
  <c r="H48"/>
  <c r="H40" i="16"/>
  <c r="H45"/>
  <c r="H43" i="14"/>
  <c r="H40" i="13"/>
  <c r="H29" i="10"/>
  <c r="H40"/>
  <c r="H24" i="9"/>
  <c r="H40"/>
  <c r="H33" i="7"/>
  <c r="H41"/>
  <c r="H32" i="4"/>
  <c r="H39"/>
  <c r="H29" i="3"/>
  <c r="H37"/>
  <c r="H29" i="2"/>
  <c r="H36"/>
  <c r="H33" i="102"/>
  <c r="H42"/>
  <c r="H40" i="114"/>
  <c r="H40" i="19"/>
  <c r="H45"/>
  <c r="H25" i="17"/>
  <c r="H43"/>
  <c r="H25" i="16"/>
  <c r="H43"/>
  <c r="H41" i="14"/>
  <c r="H44" i="13"/>
  <c r="H35" i="10"/>
  <c r="H43"/>
  <c r="H33" i="9"/>
  <c r="H42"/>
  <c r="H45" i="8"/>
  <c r="H30" i="7"/>
  <c r="H39"/>
  <c r="H29" i="4"/>
  <c r="H35"/>
  <c r="H33" i="3"/>
  <c r="H34" i="2"/>
  <c r="H30" i="102"/>
  <c r="H39"/>
  <c r="F47" i="115"/>
  <c r="F46"/>
  <c r="F44"/>
  <c r="F43"/>
  <c r="F40"/>
  <c r="F42"/>
  <c r="F41"/>
  <c r="F39"/>
  <c r="F38"/>
  <c r="F37"/>
  <c r="F26"/>
  <c r="F52" i="64"/>
  <c r="F51"/>
  <c r="F50"/>
  <c r="F49"/>
  <c r="F48"/>
  <c r="F47"/>
  <c r="F42"/>
  <c r="F43"/>
  <c r="F41"/>
  <c r="F44"/>
  <c r="F46"/>
  <c r="F45"/>
  <c r="F40"/>
  <c r="F39"/>
  <c r="F26"/>
  <c r="F55" i="63"/>
  <c r="F54"/>
  <c r="F53"/>
  <c r="F52"/>
  <c r="F51"/>
  <c r="F50"/>
  <c r="F45"/>
  <c r="F46"/>
  <c r="F44"/>
  <c r="F47"/>
  <c r="F49"/>
  <c r="F48"/>
  <c r="F43"/>
  <c r="F42"/>
  <c r="F41"/>
  <c r="F40"/>
  <c r="H43" l="1"/>
  <c r="H47" i="8"/>
  <c r="H43" i="64"/>
  <c r="H26" i="115"/>
  <c r="H38"/>
  <c r="H51" i="63"/>
  <c r="H40" i="115"/>
  <c r="H46" i="64"/>
  <c r="H50"/>
  <c r="H43" i="115"/>
  <c r="H46" i="63"/>
  <c r="H26" i="64"/>
  <c r="H39"/>
  <c r="H42"/>
  <c r="H39" i="115"/>
  <c r="H40" i="63"/>
  <c r="H49"/>
  <c r="H53"/>
  <c r="H44" i="64"/>
  <c r="H51"/>
  <c r="H50" i="63"/>
  <c r="H48" i="64"/>
  <c r="H45" i="63"/>
  <c r="H40" i="64"/>
  <c r="H47"/>
  <c r="H41" i="115"/>
  <c r="H42" i="63"/>
  <c r="H47"/>
  <c r="H54"/>
  <c r="H37" i="115"/>
  <c r="H46"/>
  <c r="H52" i="15"/>
  <c r="H44" i="63"/>
  <c r="H41" i="64"/>
  <c r="H44" i="115"/>
  <c r="H41" i="63"/>
  <c r="H48"/>
  <c r="H52"/>
  <c r="H45" i="64"/>
  <c r="H49"/>
  <c r="H42" i="115"/>
  <c r="H38" i="63"/>
  <c r="F54" i="65"/>
  <c r="F53"/>
  <c r="F52"/>
  <c r="F51"/>
  <c r="F50"/>
  <c r="F49"/>
  <c r="F44"/>
  <c r="F45"/>
  <c r="F46"/>
  <c r="F48"/>
  <c r="F47"/>
  <c r="F42"/>
  <c r="F41"/>
  <c r="F40"/>
  <c r="F39"/>
  <c r="F26"/>
  <c r="F57" i="67"/>
  <c r="F56"/>
  <c r="F55"/>
  <c r="F54"/>
  <c r="F53"/>
  <c r="F52"/>
  <c r="F46"/>
  <c r="F45"/>
  <c r="F42"/>
  <c r="F43"/>
  <c r="F41"/>
  <c r="F44"/>
  <c r="F51"/>
  <c r="F50"/>
  <c r="F49"/>
  <c r="F48"/>
  <c r="F40"/>
  <c r="F39"/>
  <c r="F30"/>
  <c r="F35"/>
  <c r="F34"/>
  <c r="F32"/>
  <c r="F31"/>
  <c r="F26"/>
  <c r="H42" i="65" l="1"/>
  <c r="H49" i="67"/>
  <c r="H51"/>
  <c r="H45" i="65"/>
  <c r="H44" i="67"/>
  <c r="H54"/>
  <c r="H39" i="65"/>
  <c r="H47"/>
  <c r="H51"/>
  <c r="H32" i="67"/>
  <c r="H48"/>
  <c r="H41"/>
  <c r="H55"/>
  <c r="H53"/>
  <c r="H46"/>
  <c r="H46" i="65"/>
  <c r="H53"/>
  <c r="H34" i="67"/>
  <c r="H50" i="65"/>
  <c r="H35" i="67"/>
  <c r="H40" i="65"/>
  <c r="H26" i="67"/>
  <c r="H39"/>
  <c r="H31"/>
  <c r="H40"/>
  <c r="H50"/>
  <c r="H52"/>
  <c r="H41" i="65"/>
  <c r="H48"/>
  <c r="H52"/>
  <c r="H30" i="67"/>
  <c r="H45"/>
  <c r="H26" i="65"/>
  <c r="H36" i="67"/>
  <c r="H42"/>
  <c r="H49" i="65"/>
  <c r="H43" i="67"/>
  <c r="H56"/>
  <c r="H44" i="65"/>
  <c r="H26" i="63"/>
  <c r="F53" i="73" l="1"/>
  <c r="F52"/>
  <c r="F51"/>
  <c r="F50"/>
  <c r="F49"/>
  <c r="F48"/>
  <c r="F47"/>
  <c r="F46"/>
  <c r="F45"/>
  <c r="F41"/>
  <c r="F25"/>
  <c r="F53" i="74"/>
  <c r="F52"/>
  <c r="F51"/>
  <c r="F50"/>
  <c r="F49"/>
  <c r="F48"/>
  <c r="F47"/>
  <c r="F46"/>
  <c r="F45"/>
  <c r="F41"/>
  <c r="F44"/>
  <c r="F43"/>
  <c r="F42"/>
  <c r="F25"/>
  <c r="F57" i="77"/>
  <c r="F56"/>
  <c r="F55"/>
  <c r="F54"/>
  <c r="F53"/>
  <c r="F51"/>
  <c r="F50"/>
  <c r="F45"/>
  <c r="F43"/>
  <c r="F44"/>
  <c r="F48"/>
  <c r="F46"/>
  <c r="F47"/>
  <c r="F31"/>
  <c r="F30"/>
  <c r="F37"/>
  <c r="F26"/>
  <c r="F66" i="78"/>
  <c r="F47"/>
  <c r="F65"/>
  <c r="F64"/>
  <c r="F63"/>
  <c r="F61"/>
  <c r="F60"/>
  <c r="F59"/>
  <c r="F58"/>
  <c r="F57"/>
  <c r="G56"/>
  <c r="F56"/>
  <c r="F55"/>
  <c r="G54"/>
  <c r="F54"/>
  <c r="F53"/>
  <c r="G52"/>
  <c r="F52"/>
  <c r="F51"/>
  <c r="F50"/>
  <c r="F45"/>
  <c r="F46"/>
  <c r="F39"/>
  <c r="F35"/>
  <c r="F34"/>
  <c r="F32"/>
  <c r="F31"/>
  <c r="H51" i="77" l="1"/>
  <c r="H54" i="78"/>
  <c r="H48" i="77"/>
  <c r="H65" i="78"/>
  <c r="H49" i="77"/>
  <c r="H34" i="78"/>
  <c r="H50"/>
  <c r="H51" i="73"/>
  <c r="H39" i="78"/>
  <c r="H51"/>
  <c r="H57"/>
  <c r="H47"/>
  <c r="H46" i="73"/>
  <c r="H26" i="77"/>
  <c r="H31"/>
  <c r="H50"/>
  <c r="H55"/>
  <c r="H46" i="74"/>
  <c r="H25" i="73"/>
  <c r="M16" i="1" s="1"/>
  <c r="H48" i="73"/>
  <c r="H26" i="78"/>
  <c r="H46"/>
  <c r="H45" i="74"/>
  <c r="H47" i="73"/>
  <c r="H56" i="78"/>
  <c r="H64"/>
  <c r="H36" i="77"/>
  <c r="H44"/>
  <c r="H43" i="74"/>
  <c r="H50"/>
  <c r="H60" i="78"/>
  <c r="H47" i="74"/>
  <c r="H35" i="78"/>
  <c r="H63"/>
  <c r="H46" i="77"/>
  <c r="H41" i="74"/>
  <c r="H52"/>
  <c r="H45" i="73"/>
  <c r="H53" i="78"/>
  <c r="H61"/>
  <c r="H47" i="77"/>
  <c r="H56"/>
  <c r="H44" i="74"/>
  <c r="H51"/>
  <c r="H41" i="73"/>
  <c r="H52"/>
  <c r="H32" i="78"/>
  <c r="H52"/>
  <c r="H55"/>
  <c r="H59"/>
  <c r="H30" i="77"/>
  <c r="H45"/>
  <c r="H54"/>
  <c r="H42" i="74"/>
  <c r="H49"/>
  <c r="H50" i="73"/>
  <c r="H31" i="78"/>
  <c r="H45"/>
  <c r="H58"/>
  <c r="H37" i="77"/>
  <c r="H43"/>
  <c r="H53"/>
  <c r="H25" i="74"/>
  <c r="H48"/>
  <c r="H49" i="73"/>
  <c r="G62" i="116"/>
  <c r="G61"/>
  <c r="G60"/>
  <c r="G59"/>
  <c r="G58"/>
  <c r="G57"/>
  <c r="G54"/>
  <c r="G53"/>
  <c r="G51"/>
  <c r="G50"/>
  <c r="G52"/>
  <c r="G55"/>
  <c r="G56"/>
  <c r="G39"/>
  <c r="G49"/>
  <c r="G48"/>
  <c r="G40"/>
  <c r="G41"/>
  <c r="G31"/>
  <c r="G34"/>
  <c r="G27"/>
  <c r="M64" i="1" s="1"/>
  <c r="M60" s="1"/>
  <c r="M59" s="1"/>
  <c r="M58" s="1"/>
  <c r="M57" s="1"/>
  <c r="M56" s="1"/>
  <c r="M55" s="1"/>
  <c r="M53" s="1"/>
  <c r="M51" s="1"/>
  <c r="M49" s="1"/>
  <c r="M47" s="1"/>
  <c r="M46" s="1"/>
  <c r="M45" s="1"/>
  <c r="M44" s="1"/>
  <c r="M42" s="1"/>
  <c r="M41" s="1"/>
  <c r="M40" s="1"/>
  <c r="M38" s="1"/>
  <c r="M37" s="1"/>
  <c r="M36" s="1"/>
  <c r="M35" s="1"/>
  <c r="M34" s="1"/>
  <c r="M33" s="1"/>
  <c r="M32" s="1"/>
  <c r="M30" s="1"/>
  <c r="M29" s="1"/>
  <c r="M28" s="1"/>
  <c r="M27" s="1"/>
  <c r="M26" s="1"/>
  <c r="M25" s="1"/>
  <c r="M23" s="1"/>
  <c r="M22" s="1"/>
  <c r="M21" s="1"/>
  <c r="M20" s="1"/>
  <c r="M19" s="1"/>
  <c r="M18"/>
  <c r="I51" i="116" l="1"/>
  <c r="I31"/>
  <c r="I55"/>
  <c r="I54"/>
  <c r="I59"/>
  <c r="I53"/>
  <c r="I40"/>
  <c r="I50"/>
  <c r="I34"/>
  <c r="I60"/>
  <c r="I41"/>
  <c r="I52"/>
  <c r="I32"/>
  <c r="I39"/>
  <c r="M15" i="1"/>
  <c r="M13" s="1"/>
  <c r="M11" s="1"/>
  <c r="I56" i="116"/>
  <c r="I61"/>
  <c r="I27"/>
  <c r="M9" i="1" s="1"/>
  <c r="I49" i="116"/>
  <c r="I58"/>
  <c r="I48"/>
  <c r="I57"/>
  <c r="I62"/>
  <c r="H53" i="73"/>
  <c r="H54" s="1"/>
  <c r="H57" i="77"/>
  <c r="H58" s="1"/>
  <c r="H53" i="74"/>
  <c r="H54" s="1"/>
  <c r="H66" i="78"/>
  <c r="H67" s="1"/>
  <c r="H54" i="65"/>
  <c r="H55" s="1"/>
  <c r="H55" i="63"/>
  <c r="H56" s="1"/>
  <c r="H57" i="67"/>
  <c r="H58" s="1"/>
  <c r="H52" i="64"/>
  <c r="H53" s="1"/>
  <c r="H47" i="115"/>
  <c r="H48" s="1"/>
  <c r="H43" i="4"/>
  <c r="H44" s="1"/>
  <c r="H47" i="14"/>
  <c r="H48" s="1"/>
  <c r="H44" i="10"/>
  <c r="H45" s="1"/>
  <c r="H43" i="7"/>
  <c r="H44" s="1"/>
  <c r="H47" i="114"/>
  <c r="H48" s="1"/>
  <c r="H55" i="19"/>
  <c r="H40" i="3"/>
  <c r="H47" i="9"/>
  <c r="H48" s="1"/>
  <c r="H52" i="17"/>
  <c r="H53" s="1"/>
  <c r="H53" i="16"/>
  <c r="H54" s="1"/>
  <c r="H37" i="2"/>
  <c r="H38" s="1"/>
  <c r="H43" i="102"/>
  <c r="H44" s="1"/>
  <c r="H47" i="13"/>
  <c r="H48" s="1"/>
  <c r="H38" i="97"/>
  <c r="H39" s="1"/>
  <c r="H43" i="101"/>
  <c r="H44" s="1"/>
  <c r="H37" i="98"/>
  <c r="H38" s="1"/>
  <c r="H35" i="90"/>
  <c r="H36" s="1"/>
  <c r="H35" i="89"/>
  <c r="H36" s="1"/>
  <c r="H36" i="92"/>
  <c r="H37" s="1"/>
  <c r="G22" i="105"/>
  <c r="H38" i="93"/>
  <c r="H39" s="1"/>
  <c r="H36" i="91"/>
  <c r="H37" s="1"/>
  <c r="H37" i="96"/>
  <c r="H38" s="1"/>
  <c r="G31" i="79"/>
  <c r="G32" s="1"/>
  <c r="G30" i="80"/>
  <c r="G31" s="1"/>
  <c r="H37" i="94"/>
  <c r="H38" s="1"/>
  <c r="G31" i="81"/>
  <c r="G32" s="1"/>
  <c r="G31" i="83"/>
  <c r="G32" s="1"/>
  <c r="G30" i="84"/>
  <c r="G31" s="1"/>
  <c r="H38" i="95"/>
  <c r="H39" s="1"/>
  <c r="I63" i="116" l="1"/>
</calcChain>
</file>

<file path=xl/sharedStrings.xml><?xml version="1.0" encoding="utf-8"?>
<sst xmlns="http://schemas.openxmlformats.org/spreadsheetml/2006/main" count="6770" uniqueCount="2672">
  <si>
    <t>Discount</t>
  </si>
  <si>
    <t>Цена</t>
  </si>
  <si>
    <t>GRAND Silver Line S250 (Open RIB)</t>
  </si>
  <si>
    <t>Усовершенствование</t>
  </si>
  <si>
    <t>Замена цвета баллона на ЧЁРНЫЙ (только для ПВХ)</t>
  </si>
  <si>
    <t>Замена цвета стеклопластика</t>
  </si>
  <si>
    <t>Дополнительное оборудование</t>
  </si>
  <si>
    <t>Сиденье мягкое сьёмное с сумкой, переднее</t>
  </si>
  <si>
    <t>Защита киля</t>
  </si>
  <si>
    <t>Защита баллона</t>
  </si>
  <si>
    <t>Защитный чехол на лодку</t>
  </si>
  <si>
    <t>Итого:</t>
  </si>
  <si>
    <t>GRAND Silver Line S275 (Open RIB)</t>
  </si>
  <si>
    <t>Сумка-рундук носовая</t>
  </si>
  <si>
    <t>Сиденье мягкое сьёмное с сумкой, заднее</t>
  </si>
  <si>
    <t>Тент солнцезащитный алюминиевый 2-арочный №1</t>
  </si>
  <si>
    <t>Тент солнцезащитный нержавеющий 2-арочный №1S</t>
  </si>
  <si>
    <t>Надувная лодка с жестким дном</t>
  </si>
  <si>
    <t>S250</t>
  </si>
  <si>
    <t>Технические характеристики</t>
  </si>
  <si>
    <t>Длина (см)</t>
  </si>
  <si>
    <t>Длина кокпита (см)</t>
  </si>
  <si>
    <t>Ширина (см)</t>
  </si>
  <si>
    <t>Ширина кокпита (см)</t>
  </si>
  <si>
    <t>Диаметр баллонов (см)</t>
  </si>
  <si>
    <t>Грузоподъемность (кг)</t>
  </si>
  <si>
    <t>Пассажировместимость (чел.)</t>
  </si>
  <si>
    <t>Количество отсеков в баллоне</t>
  </si>
  <si>
    <t>Мощность двигателя рекомендованная (л.с.)</t>
  </si>
  <si>
    <t>Мощность двигателя максимальная (л.с.)</t>
  </si>
  <si>
    <t>Вес двигателя максимальный (кг)</t>
  </si>
  <si>
    <t>Высота транца (мм)</t>
  </si>
  <si>
    <t>Угол килеватости (в миделе/в корме)</t>
  </si>
  <si>
    <t>17°/15°</t>
  </si>
  <si>
    <t>Тип днища</t>
  </si>
  <si>
    <t>RIB</t>
  </si>
  <si>
    <t>D</t>
  </si>
  <si>
    <t>Размеры упаковки (см)</t>
  </si>
  <si>
    <t>208×114×46</t>
  </si>
  <si>
    <t>Вес лодки в упаковке (кг)</t>
  </si>
  <si>
    <t>Вес лодки (кг)</t>
  </si>
  <si>
    <t>Категория лодки</t>
  </si>
  <si>
    <t>225×114×46</t>
  </si>
  <si>
    <t>арт.</t>
  </si>
  <si>
    <t>Кол-во</t>
  </si>
  <si>
    <t>Сумма</t>
  </si>
  <si>
    <t>S275</t>
  </si>
  <si>
    <t>GRAND Silver Line "Open RIB"</t>
  </si>
  <si>
    <t>Наименование</t>
  </si>
  <si>
    <t>GRAND Silver Line S300 (Open RIB)</t>
  </si>
  <si>
    <t>Носовая якорная накладка с кнехтом</t>
  </si>
  <si>
    <t>Стеклопластиковые законцовки баллонов со ступенькой</t>
  </si>
  <si>
    <t>19°/15°</t>
  </si>
  <si>
    <t>D,C</t>
  </si>
  <si>
    <t>253×115×57</t>
  </si>
  <si>
    <t>S300</t>
  </si>
  <si>
    <t>381 или 508</t>
  </si>
  <si>
    <t>20°/17°</t>
  </si>
  <si>
    <t>20°/15°</t>
  </si>
  <si>
    <t>265×115×57</t>
  </si>
  <si>
    <t>305×153×71</t>
  </si>
  <si>
    <t>350×145×77</t>
  </si>
  <si>
    <t>380×170×78</t>
  </si>
  <si>
    <t>450×170×70</t>
  </si>
  <si>
    <t>•</t>
  </si>
  <si>
    <t>GRAND Silver Line S330 (Open RIB)</t>
  </si>
  <si>
    <t>GRAND Silver Line S370N (Open RIB)</t>
  </si>
  <si>
    <t>Подушка носовая съёмная</t>
  </si>
  <si>
    <t>Арка навигационная нержавеющая, полированная, съемная</t>
  </si>
  <si>
    <t>Тент солнцезащитный алюминиевый 2-арочный №2</t>
  </si>
  <si>
    <t>Тент солнцезащитный нержавеющий 2-арочный №2S</t>
  </si>
  <si>
    <t>GRAND Silver Line S420N (Open RIB)</t>
  </si>
  <si>
    <t>Сиденье мягкое съёмное с сумкой, переднее</t>
  </si>
  <si>
    <t>Сиденье мягкое съёмное с сумкой, заднее</t>
  </si>
  <si>
    <t>Защита баллонов</t>
  </si>
  <si>
    <t>Тент солнцезащитный алюминиевый 2-арочный №2S</t>
  </si>
  <si>
    <t>GRAND Silver Line S470N (Open RIB)</t>
  </si>
  <si>
    <t>Арка навигационная нержавеющая, полированная, съёмная</t>
  </si>
  <si>
    <t>Тент солнцезащитный алюминиевый 3-арочный №3</t>
  </si>
  <si>
    <t>Тент солнцезащитный нержавеющий 3-арочный №3S</t>
  </si>
  <si>
    <t>-</t>
  </si>
  <si>
    <t>Арка навигационная нержавеющая полированная</t>
  </si>
  <si>
    <t>GRAND Silver Line S300S (Sport RIB)</t>
  </si>
  <si>
    <t>Замена цвета винилис-кожи на СЕРЫЙ</t>
  </si>
  <si>
    <t>Замена стойки CS-01 на CS-01W со стеклом и поручнем</t>
  </si>
  <si>
    <t>Защитный чехол на рулевую стойку CS-01</t>
  </si>
  <si>
    <t>Защитный чехол на рулевую стойку CS-01W</t>
  </si>
  <si>
    <t>GRAND Silver Line S330S (Sport RIB)</t>
  </si>
  <si>
    <t>GRAND Silver Line S370NS (Sport RIB)</t>
  </si>
  <si>
    <t>Комплект электрооборудования № E2 (для лодки с навигационной аркой)</t>
  </si>
  <si>
    <t>GRAND Silver Line S420NS (Sport RIB)</t>
  </si>
  <si>
    <t>Замена рулевой стойки c CS-01W на CS-03</t>
  </si>
  <si>
    <t>Спинка с поручнями стойки CS-03</t>
  </si>
  <si>
    <t>GRAND Silver Line S470NS (Sport RIB)</t>
  </si>
  <si>
    <t>Защитный чехол на рулевую стойку CS-03</t>
  </si>
  <si>
    <t>GRAND Silver Line S520S (Sport RIB)</t>
  </si>
  <si>
    <t>Топливная система с пластиковым баком на 91 л и датчиком (сенсор)</t>
  </si>
  <si>
    <t>Указатель уровня топлива</t>
  </si>
  <si>
    <t>Тент солнцезащитный нержавеющий 3-арочный №5</t>
  </si>
  <si>
    <t>GRAND Silver Line S370NL (Deluxe)</t>
  </si>
  <si>
    <t>Чехол на релевую стойку CL-11</t>
  </si>
  <si>
    <t>Чехол на стойку пассажирскую SD-06</t>
  </si>
  <si>
    <t>GRAND Silver Line S420NL (Deluxe)</t>
  </si>
  <si>
    <t>Защитный чехол на рулевую стойку CL-11</t>
  </si>
  <si>
    <t>Защитный чехол на стойку пассажирскую SD-06</t>
  </si>
  <si>
    <t>GRAND Silver Line S470NL (Deluxe)</t>
  </si>
  <si>
    <t>Сандек носовой с подушками</t>
  </si>
  <si>
    <t>Арка навигационная нержавеющая, полированая, съёмная</t>
  </si>
  <si>
    <t>Защитный чехол на рулевую стойку CL-14</t>
  </si>
  <si>
    <t>Защитный чехол на стойку пассажирскую SD-10</t>
  </si>
  <si>
    <t>GRAND Silver Line S520L (Deluxe)</t>
  </si>
  <si>
    <t>Защитный чехол на рулевую стойку CL-12</t>
  </si>
  <si>
    <t>Комплект электрооборудования № E3</t>
  </si>
  <si>
    <t>Замена рулевой стойки CL-05 на CL-10</t>
  </si>
  <si>
    <t>Мачта буксировки лыжника</t>
  </si>
  <si>
    <t>Замена рулевой стойки на высокопрофильную со стеклом и поручнем CL-01 (модель: G340LF)</t>
  </si>
  <si>
    <t>Комплект электрооборудования № E4</t>
  </si>
  <si>
    <t>Топливная система с пластиковым баком на 40 л и датчиком</t>
  </si>
  <si>
    <t>Сиденье боковое съёмное с подушкой</t>
  </si>
  <si>
    <t>Защитный чехол на лодку G340LF с высокопрофильной рулевой стойкой</t>
  </si>
  <si>
    <t>Защитный чехол на рулевую стойку CL-07</t>
  </si>
  <si>
    <t>Защитный чехол на рулевую стойку CL-01 (для модели G340LF)</t>
  </si>
  <si>
    <t>Защитный чехол на лодку G380LF с высокопрофильной рулевой стойкой</t>
  </si>
  <si>
    <t>Защитный чехол на рулевую стойку CL-06</t>
  </si>
  <si>
    <t>Защитный чехол на рулевую стойку CL-02 (для модели G380LF)</t>
  </si>
  <si>
    <t>Топливная система с пластиковым баком на 55 (л) и датчиком</t>
  </si>
  <si>
    <t>Замена цвета стеклопластика (нижняя корка и законцовки баллона)</t>
  </si>
  <si>
    <t>Комплект электрооборудования №Е5 (для лодок без навигационной арки)</t>
  </si>
  <si>
    <t>Комплект электрооборудования №Е6 (для лодок с навигационной аркой)</t>
  </si>
  <si>
    <t>Навигационная арка/арка буксировки лыжника</t>
  </si>
  <si>
    <t>Съемный носовой сандек с подушкой</t>
  </si>
  <si>
    <t>Комплект электрооборудования №Е5 (для лодки без навигационной арки)</t>
  </si>
  <si>
    <t>Съемный носовой сандек с подушками</t>
  </si>
  <si>
    <t>Съемный столик с 4-мя нерж подстаканниками</t>
  </si>
  <si>
    <t>Тент солнцезащитный нержавеющий 3-арочный №4S</t>
  </si>
  <si>
    <t>GRAND ARGUS A380 Discovery</t>
  </si>
  <si>
    <t>Замена цвета баллона на ТЕМНО-ЗЕЛЕНЫЙ</t>
  </si>
  <si>
    <t>2 уключины с веслами и держателями весла</t>
  </si>
  <si>
    <t>GRAND ARGUS A450 Discovery</t>
  </si>
  <si>
    <t>GRAND ARGUS A550 Discovery</t>
  </si>
  <si>
    <t>—</t>
  </si>
  <si>
    <t>S330</t>
  </si>
  <si>
    <t>S370N</t>
  </si>
  <si>
    <t>S420N</t>
  </si>
  <si>
    <t>S470N</t>
  </si>
  <si>
    <t>S520</t>
  </si>
  <si>
    <t>S470</t>
  </si>
  <si>
    <t>GRAND Silver Line "Sport RIB"</t>
  </si>
  <si>
    <t>GRAND Silver Line "Deluxe RIB"</t>
  </si>
  <si>
    <t>S300S</t>
  </si>
  <si>
    <t>S330S</t>
  </si>
  <si>
    <t>S370NS</t>
  </si>
  <si>
    <t>S420NS</t>
  </si>
  <si>
    <t>S470NS</t>
  </si>
  <si>
    <t>S520S</t>
  </si>
  <si>
    <t>Надувная лодка с жестким дном, пакет SPORT</t>
  </si>
  <si>
    <t>Надувная лодка с жестким дном, пакет DELUXE</t>
  </si>
  <si>
    <t>S370NL</t>
  </si>
  <si>
    <t>S420NL</t>
  </si>
  <si>
    <t>S470NL</t>
  </si>
  <si>
    <t>S470L</t>
  </si>
  <si>
    <t>S520L</t>
  </si>
  <si>
    <t>Арт.</t>
  </si>
  <si>
    <t>CS-01</t>
  </si>
  <si>
    <t>CS-01W</t>
  </si>
  <si>
    <t>CS-03</t>
  </si>
  <si>
    <t>CL-12</t>
  </si>
  <si>
    <t>CL-11</t>
  </si>
  <si>
    <t>CL-14</t>
  </si>
  <si>
    <t>ст/пл законцовки баллона</t>
  </si>
  <si>
    <t>Рулевая стойка</t>
  </si>
  <si>
    <t>Стойка пассажирская</t>
  </si>
  <si>
    <t>Носовая якорная накладка</t>
  </si>
  <si>
    <t>Надувная лодка с жестким дном, пакет ELITE</t>
  </si>
  <si>
    <t>○</t>
  </si>
  <si>
    <t xml:space="preserve"> (станд. комплектация)</t>
  </si>
  <si>
    <t xml:space="preserve"> Цена</t>
  </si>
  <si>
    <t>CL-20</t>
  </si>
  <si>
    <t>CL-06</t>
  </si>
  <si>
    <t>CL-07</t>
  </si>
  <si>
    <t>CL-16</t>
  </si>
  <si>
    <t>GRAND Golden Line "Elite RIB"</t>
  </si>
  <si>
    <t>130×70×43</t>
  </si>
  <si>
    <t>Размеры упаковки №1 (см)</t>
  </si>
  <si>
    <t>Размеры упаковки №2 (см)</t>
  </si>
  <si>
    <t>155×90×51</t>
  </si>
  <si>
    <t>Размеры упаковки №3 (см)</t>
  </si>
  <si>
    <t>83×86×51</t>
  </si>
  <si>
    <t>114×84×58</t>
  </si>
  <si>
    <t>94×73×54</t>
  </si>
  <si>
    <t>108×114×72</t>
  </si>
  <si>
    <t>127×121×110</t>
  </si>
  <si>
    <t>Надувная лодка с жестким дном, Tenders, пакет SPORT</t>
  </si>
  <si>
    <t>Надувная лодка с жестким дном, Riders, пакет SPORT</t>
  </si>
  <si>
    <t>Надувная лодка с жестким дном, Riders, пакет DELUXE</t>
  </si>
  <si>
    <t>Надувная лодка с жестким дном, Tenders</t>
  </si>
  <si>
    <t>Надувная лодка с жестким дном, Riders</t>
  </si>
  <si>
    <t>46-50</t>
  </si>
  <si>
    <t>21° / 18°</t>
  </si>
  <si>
    <t>Мощность двигателя минимальная (л.с.)</t>
  </si>
  <si>
    <t>17°/14°</t>
  </si>
  <si>
    <t>320×140×82</t>
  </si>
  <si>
    <t>80×49×49</t>
  </si>
  <si>
    <t>350×158×88</t>
  </si>
  <si>
    <t>83×51×86</t>
  </si>
  <si>
    <t>20° / 17°</t>
  </si>
  <si>
    <t>25° / 20°</t>
  </si>
  <si>
    <t>640×230×140</t>
  </si>
  <si>
    <t>100×109×70</t>
  </si>
  <si>
    <t>GRAND Golden Line G340EF</t>
  </si>
  <si>
    <t>GRAND Golden Line G380EF</t>
  </si>
  <si>
    <t>Надувная лодка с жестким дном, Tenders, пакет ELITE</t>
  </si>
  <si>
    <t>Надувная лодка с жестким дном, Riders, пакет ELITE</t>
  </si>
  <si>
    <t>Надувная лодка с жестким дном, Cruisers, пакет ELITE</t>
  </si>
  <si>
    <t>G340EF</t>
  </si>
  <si>
    <t>G380EF</t>
  </si>
  <si>
    <t>G480EF</t>
  </si>
  <si>
    <t>4+1</t>
  </si>
  <si>
    <t>0°/ 0°</t>
  </si>
  <si>
    <t>надувной настил (airdeck)</t>
  </si>
  <si>
    <t>95×65×35</t>
  </si>
  <si>
    <t>95×65×45</t>
  </si>
  <si>
    <t>95×65×55</t>
  </si>
  <si>
    <t>Надувное каноэ</t>
  </si>
  <si>
    <t>ARGUS</t>
  </si>
  <si>
    <t>A380</t>
  </si>
  <si>
    <t>A380P</t>
  </si>
  <si>
    <t>A450</t>
  </si>
  <si>
    <t>A450P</t>
  </si>
  <si>
    <t>A550</t>
  </si>
  <si>
    <t>A550P</t>
  </si>
  <si>
    <t>115×60×32</t>
  </si>
  <si>
    <t>GRAND ARGUS A380P Professional</t>
  </si>
  <si>
    <t>GRAND ARGUS A450P Professional</t>
  </si>
  <si>
    <t>GRAND ARGUS A550P Professional</t>
  </si>
  <si>
    <t>E270</t>
  </si>
  <si>
    <t>E300</t>
  </si>
  <si>
    <t>Разборное каноэ с надувным настилом высокого давления, серия Discovery</t>
  </si>
  <si>
    <t>Разборное каноэ с надувным настилом высокого давления, серия Professional</t>
  </si>
  <si>
    <t>Тип лодки, версия, варианты комплектации:</t>
  </si>
  <si>
    <t>2+1</t>
  </si>
  <si>
    <t>3+1</t>
  </si>
  <si>
    <t>11° / 8°</t>
  </si>
  <si>
    <t>жесткий настил + надувной киль</t>
  </si>
  <si>
    <t>GRAND CORVETTE C240</t>
  </si>
  <si>
    <t>3+2</t>
  </si>
  <si>
    <t>надувной настил высокого давления + надувной киль</t>
  </si>
  <si>
    <t>GRAND CORVETTE C240A</t>
  </si>
  <si>
    <t>10° / 7°</t>
  </si>
  <si>
    <t>GRAND CORVETTE C270</t>
  </si>
  <si>
    <t>GRAND CORVETTE C270A</t>
  </si>
  <si>
    <t>110×60×15</t>
  </si>
  <si>
    <t>GRAND CORVETTE C300</t>
  </si>
  <si>
    <t>GRAND CORVETTE C300A</t>
  </si>
  <si>
    <t>GRAND CORVETTE C330</t>
  </si>
  <si>
    <t>12° / 8°</t>
  </si>
  <si>
    <t>135×67×40</t>
  </si>
  <si>
    <t>120×65×18</t>
  </si>
  <si>
    <t>GRAND CORVETTE C360</t>
  </si>
  <si>
    <t>GRAND CORVETTE C360A</t>
  </si>
  <si>
    <t>Надувная лодка с надувным настилом высокого давления и надувным кильсоном</t>
  </si>
  <si>
    <t>Надувная лодка с жёстким настилом и надувным кильсоном</t>
  </si>
  <si>
    <t>C240</t>
  </si>
  <si>
    <t>C240A</t>
  </si>
  <si>
    <t>C270</t>
  </si>
  <si>
    <t>C270A</t>
  </si>
  <si>
    <t>C300</t>
  </si>
  <si>
    <t>C300A</t>
  </si>
  <si>
    <t>C330</t>
  </si>
  <si>
    <t>C330A</t>
  </si>
  <si>
    <t>C360</t>
  </si>
  <si>
    <t>C360A</t>
  </si>
  <si>
    <t>CORVETTE</t>
  </si>
  <si>
    <t>GRAND RANGER R380</t>
  </si>
  <si>
    <t>Замена кильсона на деревянный киль</t>
  </si>
  <si>
    <t>Сумка-рундук носовая №2</t>
  </si>
  <si>
    <t>Стойка рулевая CS-02</t>
  </si>
  <si>
    <t>Система рулевого управления до 50HP + кабель 9' футов</t>
  </si>
  <si>
    <t>Колесо рулевое SPORT с втулкой X63</t>
  </si>
  <si>
    <t>15° / 12°</t>
  </si>
  <si>
    <t>Жесткий настил + надувной киль</t>
  </si>
  <si>
    <t>109×62×16</t>
  </si>
  <si>
    <t>GRAND RANGER R460</t>
  </si>
  <si>
    <t>GRAND RANGER R420</t>
  </si>
  <si>
    <t>5+1</t>
  </si>
  <si>
    <t>17° / 13°</t>
  </si>
  <si>
    <t>165×70×36</t>
  </si>
  <si>
    <t>133×78×24</t>
  </si>
  <si>
    <t>165×80×38</t>
  </si>
  <si>
    <t>170×78×22</t>
  </si>
  <si>
    <t>RANGER</t>
  </si>
  <si>
    <t>R380</t>
  </si>
  <si>
    <t>R420</t>
  </si>
  <si>
    <t>R460</t>
  </si>
  <si>
    <t>REGATTA</t>
  </si>
  <si>
    <t>Длина (cм)</t>
  </si>
  <si>
    <t>Ширина (cм)</t>
  </si>
  <si>
    <t>Высота борта (см)</t>
  </si>
  <si>
    <t>Максимальная мощность двигателя (л.с.)</t>
  </si>
  <si>
    <t>Защитный тент лодочный</t>
  </si>
  <si>
    <t>Тент солнцезащитный алюминиевый 2-арочный</t>
  </si>
  <si>
    <t>GRAND RG370R</t>
  </si>
  <si>
    <t>Комплект съемных подушек (мягкие сиденья)</t>
  </si>
  <si>
    <t>• Усиленный стеклопластиковый корпус с закрытым кокпитом
• Встроенные блоки плавучести
• Встроенные носовое, центральное и кормовое сиденья с антискользящим покрытием
• Носовой буксировочный узел
• Дренажный клапан корпуса
• 2 съемные хромированные уключины
• 2 морских лакированных весла (многослойное натуральное дерево со спец. пропиткой)
• Защитный привальный брус по всему периметру лодки
• Усиленный транец с посадочным местом для подвесного двигателя
• Черпак
• Инструкция по эксплуатации</t>
  </si>
  <si>
    <t>Стеклопластиковая гребная лодка</t>
  </si>
  <si>
    <t>Поддон для аккумуляторной батареи</t>
  </si>
  <si>
    <t>Размыкатель массы с силовым проводом</t>
  </si>
  <si>
    <t>Блок из 3 морских переключателей с предохранителями</t>
  </si>
  <si>
    <t>Блок из 5 морских переключателей с предохранителями</t>
  </si>
  <si>
    <t>Розетка электрическая 12V универсальная</t>
  </si>
  <si>
    <t>Комплект электрооборудования № E1 (для лодок без арок)</t>
  </si>
  <si>
    <t>Комплект электрооборудования № E2 (для лодок с арками)</t>
  </si>
  <si>
    <t>Помпа водоотливная с комплектом установки</t>
  </si>
  <si>
    <t>Сирена наружняя</t>
  </si>
  <si>
    <t>Сирена встроенная</t>
  </si>
  <si>
    <t>Дополнительное оборудование и Аксессуары</t>
  </si>
  <si>
    <t>Код</t>
  </si>
  <si>
    <t>Примечание</t>
  </si>
  <si>
    <t>Изменение цвета и материала баллона</t>
  </si>
  <si>
    <t>PVC only</t>
  </si>
  <si>
    <t>Замена цвета баллона на ТЕМНО-ЗЕЛЕНЫЙ (только для ПВХ)</t>
  </si>
  <si>
    <t>ARGUS-PROFESSIONAL</t>
  </si>
  <si>
    <t>Дооборудование G480EF нержавеющей аркой</t>
  </si>
  <si>
    <t>Рулевые стойки, рулевые системы  и части к ним</t>
  </si>
  <si>
    <t>Стойка рулевая CL-01</t>
  </si>
  <si>
    <t>G340L</t>
  </si>
  <si>
    <t>Стойка рулевая CL-02</t>
  </si>
  <si>
    <t>S370L,G380L</t>
  </si>
  <si>
    <t>Стойка рулевая CL-03</t>
  </si>
  <si>
    <t>S650L</t>
  </si>
  <si>
    <t>Стойка рулевая CL-05</t>
  </si>
  <si>
    <t>S550</t>
  </si>
  <si>
    <t>Стойка рулевая CL-06</t>
  </si>
  <si>
    <t>G380E</t>
  </si>
  <si>
    <t>Стойка рулевая CL-07</t>
  </si>
  <si>
    <t>G340E</t>
  </si>
  <si>
    <t>Стойка рулевая CL-09</t>
  </si>
  <si>
    <t>Стойка рулевая CL-10</t>
  </si>
  <si>
    <t>S550R</t>
  </si>
  <si>
    <t>Стойка рулевая CL-11</t>
  </si>
  <si>
    <t>Стойка рулевая CL-12</t>
  </si>
  <si>
    <t>Стойка рулевая CL-14</t>
  </si>
  <si>
    <t>Стойка рулевая CL-15</t>
  </si>
  <si>
    <t>S650</t>
  </si>
  <si>
    <t>Стойка рулевая CS-01</t>
  </si>
  <si>
    <t>S300, S330</t>
  </si>
  <si>
    <t>Стойка рулевая CS-01W со стеклом и поручнем</t>
  </si>
  <si>
    <t>S370S, S470S</t>
  </si>
  <si>
    <t>Corvette, Ranger</t>
  </si>
  <si>
    <t>Стойка рулевая CS-03</t>
  </si>
  <si>
    <t>Голова стойки рулевой CL-03</t>
  </si>
  <si>
    <t>G480L</t>
  </si>
  <si>
    <t>Голова стойки рулевой CL-08 для лодки G480E</t>
  </si>
  <si>
    <t>G480E</t>
  </si>
  <si>
    <t>Поручень нерж на CL-01, CL-02 с комплектом установки</t>
  </si>
  <si>
    <t xml:space="preserve">S370L, G340L, G380L </t>
  </si>
  <si>
    <t>Поручень нерж на CL-03 с комплектом установки</t>
  </si>
  <si>
    <t>S470L, G480L</t>
  </si>
  <si>
    <t>Поручень нерж на CL-11 с комплектом установки</t>
  </si>
  <si>
    <t>Поручень нерж на CL-12 с комплектом установки</t>
  </si>
  <si>
    <t>Замена стойки на высокопрофильную со стеклом и поручнем на G340</t>
  </si>
  <si>
    <t>Замена стойки на высокопрофильную со стеклом и поручнем на G380</t>
  </si>
  <si>
    <t>Замена стойки на высокопрофильную со стеклом и поручнем на G480</t>
  </si>
  <si>
    <t>Система рулевого управления  до 50HP + кабель 9' футов</t>
  </si>
  <si>
    <t>Система рулевого управления  до 50HP + кабель 11' футов</t>
  </si>
  <si>
    <t>Система рулевого управления  50HP и выше + кабель 11' футов</t>
  </si>
  <si>
    <t>Система рулевого управления  50HP и выше + кабель 15' футов</t>
  </si>
  <si>
    <t>Система рулевого управления  50HP и выше + кабель 18' футов</t>
  </si>
  <si>
    <t>S550L,S550C</t>
  </si>
  <si>
    <t>Система рулевого управления  50HP и выше + кабель 20' футов</t>
  </si>
  <si>
    <t>Замена механической системы управления S550, S650 на гидравлическую</t>
  </si>
  <si>
    <t>S550, S650</t>
  </si>
  <si>
    <t>Колесо рулевое De Luxe с втулкой X63</t>
  </si>
  <si>
    <t>Сиденья, Подушки, Сандеки, Тенты солнцезащитные</t>
  </si>
  <si>
    <t>Стойка пассажирская SD-01 с поручнем и спинкой</t>
  </si>
  <si>
    <t>S370</t>
  </si>
  <si>
    <t>Стойка пассажирская SD-02 с поручнем и спинкой</t>
  </si>
  <si>
    <t>Стойка пассажирская SD-03 с поручнем и спинкой</t>
  </si>
  <si>
    <t>S650PRO</t>
  </si>
  <si>
    <t>Стойка пассажирская SD-04 с 2 складными сиденьями и столиком</t>
  </si>
  <si>
    <t>Стойка пассажирская SD-05</t>
  </si>
  <si>
    <t>Стойка пассажирская SD-06</t>
  </si>
  <si>
    <t>S370NL, S420NL</t>
  </si>
  <si>
    <t>Стойка пассажирская SD-10</t>
  </si>
  <si>
    <t>Сиденье подъемное S550R</t>
  </si>
  <si>
    <t>Кресло водителя с установочной платформой (2шт)</t>
  </si>
  <si>
    <t>Сиденье боковое съёмное с подушкой для G340</t>
  </si>
  <si>
    <t>G340L, G340EF</t>
  </si>
  <si>
    <t>Сиденье боковое съёмное с подушкой для G380</t>
  </si>
  <si>
    <t>G380L,G380EF</t>
  </si>
  <si>
    <t>S550L</t>
  </si>
  <si>
    <t>G480L/GL</t>
  </si>
  <si>
    <t>Подушка носовая сьёмная для S370</t>
  </si>
  <si>
    <t>Подушка носовая сьёмная для S470</t>
  </si>
  <si>
    <t>Подушка носовая сьёмная для S550</t>
  </si>
  <si>
    <t>Подушка носовая сьёмная для S650</t>
  </si>
  <si>
    <t>Подушка грузового отсека сьёмнаядля  S550R</t>
  </si>
  <si>
    <t>Подушка носовая сьёмная для S520</t>
  </si>
  <si>
    <t>Подушка носовая сьёмная для S370N</t>
  </si>
  <si>
    <t>Подушка носовая сьёмная для S420N</t>
  </si>
  <si>
    <t>Подушка носовая сьёмная для S470N</t>
  </si>
  <si>
    <t>Сиденье мягкое сьёмное с сумкой №1, переднее</t>
  </si>
  <si>
    <t>C240, C270, S250, S275</t>
  </si>
  <si>
    <t>Сиденье мягкое сьёмное с сумкой №2, заднее</t>
  </si>
  <si>
    <t>C270,E270,S275</t>
  </si>
  <si>
    <t>Сиденье мягкое сьёмное с сумкой №3, переднее</t>
  </si>
  <si>
    <t>C270-C330,S300,S330</t>
  </si>
  <si>
    <t>Сиденье мягкое сьёмное с сумкой №4, заднее</t>
  </si>
  <si>
    <t>C270-C330,S300,S330,E300</t>
  </si>
  <si>
    <t>Сиденье мягкое сьёмное с сумкой №5, переднее</t>
  </si>
  <si>
    <t>C360, S370,R380-R460</t>
  </si>
  <si>
    <t>Сиденье мягкое сьёмное с сумкой №6, заднее</t>
  </si>
  <si>
    <t>Сиденье мягкое сьёмное с сумкой №7</t>
  </si>
  <si>
    <t>E210,E240</t>
  </si>
  <si>
    <t>Сумка-рундук носовая №1</t>
  </si>
  <si>
    <t>boats till 3.6 l.m.</t>
  </si>
  <si>
    <t>boats over 3.6 l.m.</t>
  </si>
  <si>
    <t>Дополнительное заднее сиденье на С240</t>
  </si>
  <si>
    <t>Дополнительное заднее сиденье на S250</t>
  </si>
  <si>
    <t>S250, S250H</t>
  </si>
  <si>
    <t xml:space="preserve">  for boats 2.7-3.5 m long</t>
  </si>
  <si>
    <t xml:space="preserve">  for boats 3.5-4 m long</t>
  </si>
  <si>
    <t xml:space="preserve"> for boats 4 - 5 m long</t>
  </si>
  <si>
    <t xml:space="preserve">  for boats 5 - 6 m long</t>
  </si>
  <si>
    <t>Стеклопластиковые Аксессуары</t>
  </si>
  <si>
    <t>Носовая якорная накладка №1 с кнехтом</t>
  </si>
  <si>
    <t>S300, S330, G340L</t>
  </si>
  <si>
    <t>Носовая якорная накладка №2 с кнехтом</t>
  </si>
  <si>
    <t>S370,G380L</t>
  </si>
  <si>
    <t>Носовая якорная накладка №3 с кнехтом</t>
  </si>
  <si>
    <t>Носовая якорная накладка No4 с роликом, направляющими и уткой</t>
  </si>
  <si>
    <t>Носовая якорная накладка No5 с нав огнём, уткой и спинкой</t>
  </si>
  <si>
    <t>Носовая якорная накладка No6 с нав огнём, уткой и спинкой</t>
  </si>
  <si>
    <t>Носовая якорная накладка No7 с нав огнём, уткой и спинкой</t>
  </si>
  <si>
    <t>Носовая якорная накладка No 9 с якорным роликом и уткой для S370N, S420N</t>
  </si>
  <si>
    <t>S370N, S420N</t>
  </si>
  <si>
    <t>Носовая якорная накладка No10 с якорным роликом и уткой для S470N</t>
  </si>
  <si>
    <t>Столик сьёмный  для G480L с опорой</t>
  </si>
  <si>
    <t>G480</t>
  </si>
  <si>
    <t>2 законцовки баллона для S300, S330, G340, стеклопластиковые</t>
  </si>
  <si>
    <t>S300, S330, G340</t>
  </si>
  <si>
    <t>2 законцовки баллона для G380, S370, S370N, S420N стеклопластиковые</t>
  </si>
  <si>
    <t xml:space="preserve">G380E, S370, S370N, S420N </t>
  </si>
  <si>
    <t>2 законцовки баллона для G480, S470, S520 стеклопластиковые</t>
  </si>
  <si>
    <t>G480L, G480E, S470N, S520</t>
  </si>
  <si>
    <t>2 законцовки баллона для S550,S650, стеклопластиковые</t>
  </si>
  <si>
    <t>Арка навигационная для S550R, S650, стеклопластиковая</t>
  </si>
  <si>
    <t>S250, S275</t>
  </si>
  <si>
    <t>S300S, S330S</t>
  </si>
  <si>
    <t>S370, S470, S520</t>
  </si>
  <si>
    <t>S370S, S470S, S520S</t>
  </si>
  <si>
    <t>S370L, S470L, S520L</t>
  </si>
  <si>
    <t>G340</t>
  </si>
  <si>
    <t>G380</t>
  </si>
  <si>
    <t>Аксессуары из нержавеющей стали</t>
  </si>
  <si>
    <t>Узел палубный накладной нержавеющий</t>
  </si>
  <si>
    <t>Арка навигационная для S520 нерж, полированная</t>
  </si>
  <si>
    <t>S520S, S520L</t>
  </si>
  <si>
    <t>Арка навигационная для G480 нерж, полированная</t>
  </si>
  <si>
    <t>Мачта буксировки лыжника для G480</t>
  </si>
  <si>
    <t>Мачта буксировки лыжника для S650, S550R</t>
  </si>
  <si>
    <t>2 поручня кормовых на ст/пл опорах, нержавеющие для G380EF, G480EF</t>
  </si>
  <si>
    <t>G380EF, G480EF</t>
  </si>
  <si>
    <t>2 поручня кормовых на ст/пл опорах, нержавеющие для G340EF</t>
  </si>
  <si>
    <t>Замена кильсона на деревянный киль для R380</t>
  </si>
  <si>
    <t>R380, R380P</t>
  </si>
  <si>
    <t>Замена кильсона на деревянный киль для R420</t>
  </si>
  <si>
    <t>R420, R420P</t>
  </si>
  <si>
    <t>Замена кильсона на деревянный киль для R460</t>
  </si>
  <si>
    <t>R460, R460P</t>
  </si>
  <si>
    <t>Топливные системы</t>
  </si>
  <si>
    <t>Топливная система с пластиковым баком на 55 л и датчиком</t>
  </si>
  <si>
    <t>Топливная система с пластиковым баком на 91 л и датчиком</t>
  </si>
  <si>
    <t>S520, S550</t>
  </si>
  <si>
    <t>Топливная система с пластиковым баком на 141 л и датчиком</t>
  </si>
  <si>
    <t>G340, G380</t>
  </si>
  <si>
    <t>Электрооборудование и приборы</t>
  </si>
  <si>
    <t>S300S,S330S,S370S/L,S470S/L, NO ARCH</t>
  </si>
  <si>
    <t>S370S/L, S470S/L, G480L/GL, WITH ARCH</t>
  </si>
  <si>
    <t>S550L, S550C, S550R, S650L</t>
  </si>
  <si>
    <t>G340EF, G380EF, G480EF</t>
  </si>
  <si>
    <t>Набор душевой с эл. помпой,  50 л баком и душевой головкой</t>
  </si>
  <si>
    <t>Лодочные чехлы и чехлы на стойки</t>
  </si>
  <si>
    <t>Чехол на лодку S520</t>
  </si>
  <si>
    <t>Чехол на лодку S520S</t>
  </si>
  <si>
    <t>Чехол на лодку S520L с аркой</t>
  </si>
  <si>
    <t>Чехол на лодку S550L, S550C</t>
  </si>
  <si>
    <t>Чехол на лодку S550LF, S550CF со ст/пл законцовками баллона</t>
  </si>
  <si>
    <t>Чехол на лодку S550R</t>
  </si>
  <si>
    <t>Чехол на лодку S550RF со ст/пл законцовками баллона</t>
  </si>
  <si>
    <t>Чехол на лодку S650L</t>
  </si>
  <si>
    <t>Чехол на лодку S650LF со ст/пл законцовками баллона</t>
  </si>
  <si>
    <t>Чехол на лодку G340EF</t>
  </si>
  <si>
    <t>Чехол на лодку G340EF с высокопрофильной рулевой стойкой</t>
  </si>
  <si>
    <t>Чехол на лодку G380EF</t>
  </si>
  <si>
    <t>Чехол на лодку G380EF с высокопрофильной рулевой стойкой</t>
  </si>
  <si>
    <t>Чехол на лодку G480EF (без арки)</t>
  </si>
  <si>
    <t>Чехол на лодку G480LF (с высокопрофильной рулевой стойкой и аркой)</t>
  </si>
  <si>
    <t>Чехол на лодку R380</t>
  </si>
  <si>
    <t>Чехол на лодку R420</t>
  </si>
  <si>
    <t>Чехол на лодку R460</t>
  </si>
  <si>
    <t>Чехол на лодку C240</t>
  </si>
  <si>
    <t>Чехол на лодку C270</t>
  </si>
  <si>
    <t>Чехол на лодку C300</t>
  </si>
  <si>
    <t>Чехол на лодку C330</t>
  </si>
  <si>
    <t>Чехол на лодку C360</t>
  </si>
  <si>
    <t>Чехол на лодку E210</t>
  </si>
  <si>
    <t>Чехол на лодку E240</t>
  </si>
  <si>
    <t>Чехол на лодку E270</t>
  </si>
  <si>
    <t>Чехол на лодку E300</t>
  </si>
  <si>
    <t>Чехол на лодку E330</t>
  </si>
  <si>
    <t>Чехол на стойку CL-01</t>
  </si>
  <si>
    <t>Чехол на стойку CL-02</t>
  </si>
  <si>
    <t>Чехол на стойку CL-03</t>
  </si>
  <si>
    <t>Чехол на стойку CL-04</t>
  </si>
  <si>
    <t>Чехол на стойку CL-05</t>
  </si>
  <si>
    <t>Чехол на стойку CL-06</t>
  </si>
  <si>
    <t>Чехол на стойку CL-07</t>
  </si>
  <si>
    <t>Чехол на стойку CL-10</t>
  </si>
  <si>
    <t>Чехол на стойку CL-11</t>
  </si>
  <si>
    <t>Чехол на стойку CL-12</t>
  </si>
  <si>
    <t>Чехол на стойку CL-14</t>
  </si>
  <si>
    <t>Чехол на стойку CL-15</t>
  </si>
  <si>
    <t>Чехол на стойку CS-01</t>
  </si>
  <si>
    <t>Чехол на стойку CS-01W</t>
  </si>
  <si>
    <t>Чехол на стойку CS-03</t>
  </si>
  <si>
    <t>Чехол на стойку SD-01</t>
  </si>
  <si>
    <t>Чехол на стойку SD-02</t>
  </si>
  <si>
    <t>Чехол на стойку SD-03</t>
  </si>
  <si>
    <t>Чехол на стойку SD-04</t>
  </si>
  <si>
    <t>Чехол на стойку SD-05</t>
  </si>
  <si>
    <t>Чехол на стойку SD-06</t>
  </si>
  <si>
    <t>Чехол на стойку SD-10</t>
  </si>
  <si>
    <t>Чехол на кресло пилота</t>
  </si>
  <si>
    <t xml:space="preserve">Чехол на высокопрофильную стойку G480L </t>
  </si>
  <si>
    <t>Чехол на стойку G480E</t>
  </si>
  <si>
    <t>Защита киля и баллонов</t>
  </si>
  <si>
    <t>Рекламные материалы</t>
  </si>
  <si>
    <t>Печатная продукция</t>
  </si>
  <si>
    <t>Постер (A1, 841x594 mm)</t>
  </si>
  <si>
    <t>Оборудование стендов и экспозиций</t>
  </si>
  <si>
    <t>Флаг GRAND большой (2100 x 1200 mm)</t>
  </si>
  <si>
    <t>Флаг GRAND малый (1050 x 600 mm)</t>
  </si>
  <si>
    <t>Запасные части и материалы</t>
  </si>
  <si>
    <t>Вёсла, насосы и клапана</t>
  </si>
  <si>
    <t>Весло алюминиевое разборное 140 см с люверсом</t>
  </si>
  <si>
    <t>E210, E240, C240</t>
  </si>
  <si>
    <t>Весло алюминиевое разборное 160 см с люверсом</t>
  </si>
  <si>
    <t>C270-C330, E270, E300, S250-S330</t>
  </si>
  <si>
    <t>Весло алюминиевое разборное 180 см с люверсом</t>
  </si>
  <si>
    <t>C360, S370, R380-R460</t>
  </si>
  <si>
    <t>Гребок алюминевый 140 см</t>
  </si>
  <si>
    <t>G340, G380, G480, S370L/S, S470</t>
  </si>
  <si>
    <t>Гребок алюминевый 160 см</t>
  </si>
  <si>
    <t>all except Corvette Airdeck</t>
  </si>
  <si>
    <t>Corvette Airdeck</t>
  </si>
  <si>
    <t>Переходник для клапанов BRAVO</t>
  </si>
  <si>
    <t>Клапан наполнения BRAVO-2005</t>
  </si>
  <si>
    <t>Elf, Corvette, Silver line (except S650), Ranger</t>
  </si>
  <si>
    <t>Клапан наполения LEAFIELD</t>
  </si>
  <si>
    <t xml:space="preserve"> S650, Golden Line, Ranger PRO</t>
  </si>
  <si>
    <t>Ключ для установки клапана BRAVO</t>
  </si>
  <si>
    <t>Ключ для установки клапана LEAFIELD</t>
  </si>
  <si>
    <t>Надувные баллоны, материалы и части к ним</t>
  </si>
  <si>
    <t>Баллон надувной для лодки S250, PVC</t>
  </si>
  <si>
    <t>Баллон надувной для лодки S250, HYPALON</t>
  </si>
  <si>
    <t>C240-C330, S250-S330, E210-E300</t>
  </si>
  <si>
    <t>E210-E270, C240, C270, S250, S275</t>
  </si>
  <si>
    <t>E300, C300-C360, S300-S650, R380-R460</t>
  </si>
  <si>
    <t>per l.m.</t>
  </si>
  <si>
    <t>Стеклопластиковые корпуса и материалы</t>
  </si>
  <si>
    <t>Корпус для лодки S250 стеклопластиковый</t>
  </si>
  <si>
    <t>Корпус для лодки S275 стеклопластиковый</t>
  </si>
  <si>
    <t>Корпус для лодки S300 стеклопластиковый</t>
  </si>
  <si>
    <t>Корпус для лодки S300S стеклопластиковый</t>
  </si>
  <si>
    <t>Корпус для лодки S330 стеклопластиковый</t>
  </si>
  <si>
    <t>Корпус для лодки S330S стеклопластиковый</t>
  </si>
  <si>
    <t>Корпус для лодки S370N стеклопластиковый</t>
  </si>
  <si>
    <t>Корпус для лодки S370NS стеклопластиковый</t>
  </si>
  <si>
    <t>Корпус для лодки S370NL стеклопластиковый</t>
  </si>
  <si>
    <t>Корпус для лодки S420N стеклопластиковый</t>
  </si>
  <si>
    <t>Корпус для лодки S420NS стеклопластиковый</t>
  </si>
  <si>
    <t>Корпус для лодки S420NL стеклопластиковый</t>
  </si>
  <si>
    <t>Корпус для лодки S470N стеклопластиковый</t>
  </si>
  <si>
    <t>Корпус для лодки S470NL стеклопластиковый</t>
  </si>
  <si>
    <t>Корпус для лодки S470NS стеклопластиковый</t>
  </si>
  <si>
    <t>Корпус для лодки S520 стеклопластиковый</t>
  </si>
  <si>
    <t>Корпус для лодки S520S стеклопластиковый</t>
  </si>
  <si>
    <t>Корпус для лодки S520L стеклопластиковый</t>
  </si>
  <si>
    <t>Корпус для лодки S550L стеклопластиковый</t>
  </si>
  <si>
    <t>Корпус для лодки S550C стеклопластиковый</t>
  </si>
  <si>
    <t>Корпус для лодки S550R стеклопластиковый</t>
  </si>
  <si>
    <t>Усиление PRO для корпуса лодки S550</t>
  </si>
  <si>
    <t>Корпус для лодки S650 стеклопластиковый</t>
  </si>
  <si>
    <t>Усиление PRO для корпуса лодки S650</t>
  </si>
  <si>
    <t>Корпус для лодки G340 стеклопластиковый</t>
  </si>
  <si>
    <t>Корпус для лодки G380 стеклопластиковый</t>
  </si>
  <si>
    <t>Корпус для лодки G480 стеклопластиковый</t>
  </si>
  <si>
    <t>Встроенный палубный узел М10</t>
  </si>
  <si>
    <t>Гелькоут белый</t>
  </si>
  <si>
    <t>Гелькоут серый</t>
  </si>
  <si>
    <t>Смола полиэфирная</t>
  </si>
  <si>
    <t>Рулевая панель №1 для CS-03, стеклопластик, серый металлик</t>
  </si>
  <si>
    <t>Приборная панель №2 для CL-10, CL-15, стеклопластик, серый металлик</t>
  </si>
  <si>
    <t>Узлы и детали к стеклопластиковым изделиям</t>
  </si>
  <si>
    <t>Болт U-образный М10х120</t>
  </si>
  <si>
    <t xml:space="preserve">S470, S650, G480 </t>
  </si>
  <si>
    <t>Болт U-образный М10х60</t>
  </si>
  <si>
    <t>Болт U-образный М8х100</t>
  </si>
  <si>
    <t>S250-S470, G340-G380</t>
  </si>
  <si>
    <t>Комплект 4 опор крепления подкосов столика SD-04</t>
  </si>
  <si>
    <t>SD-04</t>
  </si>
  <si>
    <t>Транцевая накладка внутренняя 230х86</t>
  </si>
  <si>
    <t>E210-E300, C240-C270, S250, S275</t>
  </si>
  <si>
    <t>Транцевая накладка внутренняя 270х98</t>
  </si>
  <si>
    <t>C300-C360, S300-S470, G340-G480, R380-R460</t>
  </si>
  <si>
    <t>Транцевая накладка наружняя №1</t>
  </si>
  <si>
    <t>S250-S330</t>
  </si>
  <si>
    <t>Транцевая накладка наружняя №2</t>
  </si>
  <si>
    <t>Транцевая накладка наружняя №3</t>
  </si>
  <si>
    <t>E210-E300, C240-C360</t>
  </si>
  <si>
    <t>Транцевая накладка наружняя №4</t>
  </si>
  <si>
    <t>Транцевая накладка наружняя №5</t>
  </si>
  <si>
    <t>Транцевая накладка наружняя №6</t>
  </si>
  <si>
    <t>Транцевая накладка наружняя №7</t>
  </si>
  <si>
    <t>Транцевая накладка наружняя №8</t>
  </si>
  <si>
    <t>Ranger</t>
  </si>
  <si>
    <t>Транцевая накладка наружняя №9</t>
  </si>
  <si>
    <t>Транцевая накладка наружняя №10</t>
  </si>
  <si>
    <t>Колпачок гайки М10</t>
  </si>
  <si>
    <t>Колпачок гайки М8</t>
  </si>
  <si>
    <t>C240-C360, G340, G380, S250-S330</t>
  </si>
  <si>
    <t>S370-S650, G480, R380-R460</t>
  </si>
  <si>
    <t>Трубка дренажная с пробкой в сборе</t>
  </si>
  <si>
    <t>S250-S470, G340-G480</t>
  </si>
  <si>
    <t>Клапан дренажный 45х30</t>
  </si>
  <si>
    <t>E210-E300</t>
  </si>
  <si>
    <t>S370-S650, G480</t>
  </si>
  <si>
    <t>Клапан подъемный</t>
  </si>
  <si>
    <t>Решётка вентиляционная 92х92 мм</t>
  </si>
  <si>
    <t>G340-G480</t>
  </si>
  <si>
    <t>Решётка вентиляционная 118х118 мм</t>
  </si>
  <si>
    <t>Утка некелированная бронзаовая с пластиковым основанием</t>
  </si>
  <si>
    <t>G340, G380, G480, S370L/S, S470L/S</t>
  </si>
  <si>
    <t>Утка выдвижная 5' 1/2", нержавеющая</t>
  </si>
  <si>
    <t>S650 (bow step)</t>
  </si>
  <si>
    <t>Утка выдвижная 6' 1/2", нержавеющая</t>
  </si>
  <si>
    <t>Утка выдвижная 8', нержавеющая наружного монтажа</t>
  </si>
  <si>
    <t>Кольцо проходное нержавеющее</t>
  </si>
  <si>
    <t>Кольцо проходное рулевой системы с рукавом</t>
  </si>
  <si>
    <t>Кольцо проходное рулевой системы с  регулируемым рукавом</t>
  </si>
  <si>
    <t>Шайба фасонная под трубу д.25, белый пластик</t>
  </si>
  <si>
    <t>Стекло ветровое для стойки CL-01, CL-02 с комплектом крепежа</t>
  </si>
  <si>
    <t>Стекло ветровое для стойки CL-03 с комплектом крепежа</t>
  </si>
  <si>
    <t>Стекло ветровое для стойки CL-04 с комплектом крепежа</t>
  </si>
  <si>
    <t>Стекло ветровое для стойки CL-05 с комплектом крепежа</t>
  </si>
  <si>
    <t>Стекло ветровое для стойки CS-01</t>
  </si>
  <si>
    <t>Стекло ветровое для стойки CL-10 с комплектом крепежа</t>
  </si>
  <si>
    <t>Стекло ветровое для стойки CL-11 с комплектом крепежа</t>
  </si>
  <si>
    <t>Стекло ветровое для стойки CL-12 с комплектом крепежа</t>
  </si>
  <si>
    <t>Замок накидной No1, нержавеющий</t>
  </si>
  <si>
    <t>Поручень нерж. на CS-01W с комплектом установки</t>
  </si>
  <si>
    <t>Кольцо подьёмное с защёлкой, хромированное</t>
  </si>
  <si>
    <t>S370, S470, SD-04</t>
  </si>
  <si>
    <t>Сиденья, настилы, балки, надувные настилы и надувные кили</t>
  </si>
  <si>
    <t>Сиденье деревянное №1 белое</t>
  </si>
  <si>
    <t>S300, S330 (front)</t>
  </si>
  <si>
    <t>Сиденье деревянное №1 серое</t>
  </si>
  <si>
    <t>C300, C330 (front)</t>
  </si>
  <si>
    <t>Сиденье деревянное №2 белое</t>
  </si>
  <si>
    <t>S300, S330 (rear)</t>
  </si>
  <si>
    <t>Сиденье деревянное №2 серое</t>
  </si>
  <si>
    <t>C300, C330 (rear)</t>
  </si>
  <si>
    <t>Сиденье деревянное №3 серое</t>
  </si>
  <si>
    <t>C270 (front)</t>
  </si>
  <si>
    <t>Сиденье деревянное №4 серое</t>
  </si>
  <si>
    <t>C270 (rear)</t>
  </si>
  <si>
    <t>Сиденье деревянное №5 серое</t>
  </si>
  <si>
    <t>Сиденье деревянное №6 серое</t>
  </si>
  <si>
    <t>E210, E240</t>
  </si>
  <si>
    <t>Сиденье деревянное №7 серое</t>
  </si>
  <si>
    <t>Сиденье деревянное №8 белое</t>
  </si>
  <si>
    <t>S370 (front)</t>
  </si>
  <si>
    <t>Сиденье деревянное №8 серое</t>
  </si>
  <si>
    <t>C360 (front)</t>
  </si>
  <si>
    <t>Сиденье деревянное №9 белое</t>
  </si>
  <si>
    <t>S370 (rear)</t>
  </si>
  <si>
    <t>Сиденье деревянное №9 серое</t>
  </si>
  <si>
    <t>C360 (rear)</t>
  </si>
  <si>
    <t>Сиденье деревянное №10 серое</t>
  </si>
  <si>
    <t>C240.1 (front)</t>
  </si>
  <si>
    <t>Сиденье деревянное №11 белое</t>
  </si>
  <si>
    <t>S250 (rear)</t>
  </si>
  <si>
    <t>Сиденье деревянное №11 серое</t>
  </si>
  <si>
    <t>C240.1 (rear)</t>
  </si>
  <si>
    <t>Сиденье деревянное №12 серое</t>
  </si>
  <si>
    <t>R380 (front)</t>
  </si>
  <si>
    <t>Сиденье деревянное №13 серое</t>
  </si>
  <si>
    <t>R380 (rear)</t>
  </si>
  <si>
    <t>Сиденье деревянное №14 серое</t>
  </si>
  <si>
    <t>R420-R460 (front)</t>
  </si>
  <si>
    <t>Сиденье деревянное №15 серое</t>
  </si>
  <si>
    <t>R420-R460 (rear)</t>
  </si>
  <si>
    <t>Сиденье деревянное №16 белое</t>
  </si>
  <si>
    <t>Сиденье деревянное №17 белое</t>
  </si>
  <si>
    <t>S275 (front)</t>
  </si>
  <si>
    <t>Сиденье деревянное №18 белое</t>
  </si>
  <si>
    <t>S275 (rear)</t>
  </si>
  <si>
    <t>Сиденье деревянное №25 белое</t>
  </si>
  <si>
    <t>S370N (front)</t>
  </si>
  <si>
    <t>Сиденье деревянное №26 белое</t>
  </si>
  <si>
    <t>S370N (rear)</t>
  </si>
  <si>
    <t>Сиденье деревянное №22 белое</t>
  </si>
  <si>
    <t>Фиксатор сиденья в сборе</t>
  </si>
  <si>
    <t>Комплект реечной слани для Е210</t>
  </si>
  <si>
    <t>Комплект реечной слани для Е240</t>
  </si>
  <si>
    <t>Комплект реечной слани для Е270</t>
  </si>
  <si>
    <t>Комплект реечной слани для Е300</t>
  </si>
  <si>
    <t>Комплект настила заднего отсека для G340</t>
  </si>
  <si>
    <t>Комплект настила заднего отсека для G380</t>
  </si>
  <si>
    <t>Комплект настила заднего отсека для G480</t>
  </si>
  <si>
    <t>Комплект настила заднего отсека для S550</t>
  </si>
  <si>
    <t>Комплект настила заднего отсека для S650</t>
  </si>
  <si>
    <t>Комплект секций настила для C240</t>
  </si>
  <si>
    <t>Комплект секций настила для C270</t>
  </si>
  <si>
    <t>Комплект секций настила для C300</t>
  </si>
  <si>
    <t>Комплект секций настила для C330</t>
  </si>
  <si>
    <t>Комплект секций настила для C360</t>
  </si>
  <si>
    <t>Комплект секций настила для R380</t>
  </si>
  <si>
    <t>Комплект секций настила для R420</t>
  </si>
  <si>
    <t>Комплект секций настила для R460</t>
  </si>
  <si>
    <t>Комплект продольных и поперечных алюминиевых профилей для С240</t>
  </si>
  <si>
    <t>Комплект продольных и поперечных алюминиевых профилей для С270</t>
  </si>
  <si>
    <t>Комплект продольных и поперечных алюминиевых профилей для С300</t>
  </si>
  <si>
    <t>Комплект продольных и поперечных алюминиевых профилей для С330</t>
  </si>
  <si>
    <t>Комплект продольных и поперечных алюминиевых профилей для С360</t>
  </si>
  <si>
    <t>Комплект продольных и поперечных алюминиевых профилей для R380</t>
  </si>
  <si>
    <t>Комплект продольных и поперечных алюминиевых профилей для R420</t>
  </si>
  <si>
    <t>Комплект продольных и поперечных алюминиевых профилей для R460</t>
  </si>
  <si>
    <t>Настил надувной для С240</t>
  </si>
  <si>
    <t>Настил надувной для С270</t>
  </si>
  <si>
    <t>Настил надувной для С300</t>
  </si>
  <si>
    <t>Настил надувной для С330</t>
  </si>
  <si>
    <t>Настил надувной для С360</t>
  </si>
  <si>
    <t>Настил надувной для А380</t>
  </si>
  <si>
    <t>Настил надувной для А450</t>
  </si>
  <si>
    <t>Настил надувной для А550</t>
  </si>
  <si>
    <t>Кильсон надувной для С240</t>
  </si>
  <si>
    <t>Кильсон надувной для С270</t>
  </si>
  <si>
    <t>Кильсон надувной для С300</t>
  </si>
  <si>
    <t>Кильсон надувной для С330</t>
  </si>
  <si>
    <t>Кильсон надувной для С360</t>
  </si>
  <si>
    <t>Кильсон надувной для R380</t>
  </si>
  <si>
    <t>Кильсон надувной для R420</t>
  </si>
  <si>
    <t>Кильсон надувной для R460</t>
  </si>
  <si>
    <t>Подушки, спинки, сумки</t>
  </si>
  <si>
    <t>Подушка носовая сьёмная для G340</t>
  </si>
  <si>
    <t>Подушка носовая сьёмная для G380</t>
  </si>
  <si>
    <t>Подушка носовая сьёмная для G480</t>
  </si>
  <si>
    <t>Носовая боковая подушка на G480</t>
  </si>
  <si>
    <t>Подушка на сиденье рулевой стойки на G480</t>
  </si>
  <si>
    <t>Спинка кормовая для G340</t>
  </si>
  <si>
    <t>Спинка кормовая для G380, G480</t>
  </si>
  <si>
    <t>Спинка кормовая для S550L, C</t>
  </si>
  <si>
    <t>Спинка кормовая для S650, S550R</t>
  </si>
  <si>
    <t>Сиденье рулевой стойки CS-01</t>
  </si>
  <si>
    <t>Сиденье рулевой стойки CS-03</t>
  </si>
  <si>
    <t>Спинка сиденья SD-01, SD-02</t>
  </si>
  <si>
    <t>Подушка сиденья стойки SD-04</t>
  </si>
  <si>
    <t>Спинка стойки SD-04</t>
  </si>
  <si>
    <t>Спинка стойки SD-05</t>
  </si>
  <si>
    <t>Подушка сандека для S470</t>
  </si>
  <si>
    <t>Подушка сандека для G480</t>
  </si>
  <si>
    <t>Подушка сандека для S550L,C</t>
  </si>
  <si>
    <t>Подушка сандека для S550R</t>
  </si>
  <si>
    <t>Подушка сандека для S650</t>
  </si>
  <si>
    <t>Спинка мягкая для якорной накладки №5, 6</t>
  </si>
  <si>
    <t>Основание носового сидения на G340 с петлями и замком</t>
  </si>
  <si>
    <t>Основание носового сидения на G380 с петлями и замком</t>
  </si>
  <si>
    <t>Основание носового сидения на G480 с петлями и замком</t>
  </si>
  <si>
    <t>Основание кормового сидения на G340 с петлями и замком</t>
  </si>
  <si>
    <t>Основание кормового сидения на G380 с петлями и замком</t>
  </si>
  <si>
    <t>Основание кормового сидения на G480 с петлями</t>
  </si>
  <si>
    <t>Основание переднего сидения стойки на G480 с петлями и замком</t>
  </si>
  <si>
    <t>Основание сиденья стойки CL-04 с крепежом</t>
  </si>
  <si>
    <t>CL-04, S650L: year 2008 and later</t>
  </si>
  <si>
    <t>Основание заднего сиденья лодки S650 с откидной панелью и крепежом</t>
  </si>
  <si>
    <t>S650L: year 2008 and later</t>
  </si>
  <si>
    <t>Спинка рулевой стойки CL-03</t>
  </si>
  <si>
    <t>Спинка рулевой стойки CL-04</t>
  </si>
  <si>
    <t>Спинка рулевой стойки CL-05</t>
  </si>
  <si>
    <t>Спинка рулевой стойки CL-10</t>
  </si>
  <si>
    <t>Спинка рулевой стойки CL-11</t>
  </si>
  <si>
    <t>Спинка рулевой стойки CL-12</t>
  </si>
  <si>
    <t>Комплект оснований и подушек для переоборудования G340L, Поролон с закрытыми порами.</t>
  </si>
  <si>
    <t>Комплект оснований и подушек для переоборудования G380L, Поролон с закрытыми порами.</t>
  </si>
  <si>
    <t>Комплект подушек и сидений на лодку S650L с крепежом</t>
  </si>
  <si>
    <t>Диск-липучка пластиковый для установки подушек</t>
  </si>
  <si>
    <t>Сумка лодочная No E1</t>
  </si>
  <si>
    <t>Сумка лодочная No C1</t>
  </si>
  <si>
    <t>C240A, C270A, E270, E300</t>
  </si>
  <si>
    <t>Сумка лодочная No C2</t>
  </si>
  <si>
    <t>C240, C270, C300A, C330A, C300, C330</t>
  </si>
  <si>
    <t>Сумка лодочная No C3</t>
  </si>
  <si>
    <t>C360, C360A, R380</t>
  </si>
  <si>
    <t>Сумка лодочная No R2</t>
  </si>
  <si>
    <t>Сумка лодочная No R3</t>
  </si>
  <si>
    <t>Сумка лодочная No H1</t>
  </si>
  <si>
    <t>Floorboards C300, C330</t>
  </si>
  <si>
    <t>Сумка лодочная No H2</t>
  </si>
  <si>
    <t>Floorboards C360, R380</t>
  </si>
  <si>
    <t>Сумка лодочная No H3</t>
  </si>
  <si>
    <t>Floorboards R420, R460</t>
  </si>
  <si>
    <t>Наклейки</t>
  </si>
  <si>
    <t>Наклейка "Golden Line"</t>
  </si>
  <si>
    <t>Наклейка "GRAND" (3D золотой)</t>
  </si>
  <si>
    <t>Наклейка "GRAND" (золотой овал)</t>
  </si>
  <si>
    <t>Наклейка "GRAND" (серебряный овал)</t>
  </si>
  <si>
    <t>Наклейка "WARNING"</t>
  </si>
  <si>
    <t>Наклейка "SAFETY"</t>
  </si>
  <si>
    <t>Комплект наклеек для комплекта переключателей 3 шт</t>
  </si>
  <si>
    <t>Комплект наклеек для комплекта переключателей 6 шт</t>
  </si>
  <si>
    <t>Комплект наклеек для секций разборного настила</t>
  </si>
  <si>
    <t xml:space="preserve">Электрооборудование </t>
  </si>
  <si>
    <t>Выключатель двухпозиционный фиксируемый 12V</t>
  </si>
  <si>
    <t>Выключатель двухпозиционный нефиксируемый 12V</t>
  </si>
  <si>
    <t>Выключатель трёхпозиционный фиксируемый 12V</t>
  </si>
  <si>
    <t xml:space="preserve">Предохранитель 10А с арматурой </t>
  </si>
  <si>
    <t>Размыкатель массы</t>
  </si>
  <si>
    <t>Контейнер для аккумуляторной батареи</t>
  </si>
  <si>
    <t>Оборудование топливных и водяных систем</t>
  </si>
  <si>
    <t>Датчик уровня топлива</t>
  </si>
  <si>
    <t>Горловина заливная "FUEL"</t>
  </si>
  <si>
    <t>Бак для воды пластиковый 50 л.</t>
  </si>
  <si>
    <t>Горловина заливная "WATER"</t>
  </si>
  <si>
    <t>Комплект душевой головки со шлангом</t>
  </si>
  <si>
    <t>Попма водяная</t>
  </si>
  <si>
    <t>Бак топливный пластиковый 141 л. с датчиком уровня топлива</t>
  </si>
  <si>
    <t>SD-06</t>
  </si>
  <si>
    <t>SD-10</t>
  </si>
  <si>
    <t>выберите цвет …</t>
  </si>
  <si>
    <t>Замена винилис-кожи на SILVERTEX VINYL</t>
  </si>
  <si>
    <t>Замена цвета винилис-кожи</t>
  </si>
  <si>
    <t>Защитный чехол на лодку с стеклопластиковыми законцовками баллонов</t>
  </si>
  <si>
    <t>GRAND Silver Line S330L (Deluxe)</t>
  </si>
  <si>
    <t>GRAND Silver Line S300L (Deluxe)</t>
  </si>
  <si>
    <t>50×45×77</t>
  </si>
  <si>
    <t>50×70×71</t>
  </si>
  <si>
    <t>Дополнительное сиденье с мягкой подушкой</t>
  </si>
  <si>
    <t>Надувная лодка с жестким дном, Tenders, пакет DELUXE</t>
  </si>
  <si>
    <t>CL-17</t>
  </si>
  <si>
    <t>SD-12</t>
  </si>
  <si>
    <t>Замена рулевой стойки на высокопрофильную со стеклом и поручнем CL-02 (модель: G380LF)</t>
  </si>
  <si>
    <t>502×220×101</t>
  </si>
  <si>
    <t>120×91.5×113</t>
  </si>
  <si>
    <t>Дополнительное заднее сиденье с фитингами</t>
  </si>
  <si>
    <t>Замена основного материала подушек носового сандека на SILVERTEX VINYL</t>
  </si>
  <si>
    <t>Замена винилис-кожи на SILVERTEX для сандека</t>
  </si>
  <si>
    <t>GRAND Golden Line G500LF</t>
  </si>
  <si>
    <t>CL-21</t>
  </si>
  <si>
    <t>Электрический якорь с подъемным механизмом</t>
  </si>
  <si>
    <t>Высота транца</t>
  </si>
  <si>
    <t>30° / 25°</t>
  </si>
  <si>
    <t>860×260×230</t>
  </si>
  <si>
    <t>B</t>
  </si>
  <si>
    <t>U: 762 / X: 635 *</t>
  </si>
  <si>
    <t>400 *</t>
  </si>
  <si>
    <r>
      <t xml:space="preserve">*   — </t>
    </r>
    <r>
      <rPr>
        <i/>
        <sz val="11"/>
        <color theme="1" tint="0.249977111117893"/>
        <rFont val="Tahoma"/>
        <family val="2"/>
        <charset val="204"/>
      </rPr>
      <t>Для двух подвесных лодочных моторов</t>
    </r>
  </si>
  <si>
    <t>Съемный кормовой сандек с подушками</t>
  </si>
  <si>
    <t>Замена основного материала подушек кормового сандека на SILVERTEX VINYL</t>
  </si>
  <si>
    <t>Набор душевой с эл. помпой, 100 л баком и душевой головкой</t>
  </si>
  <si>
    <t>Tubes Color and Material upgrades</t>
  </si>
  <si>
    <t>Upgrade to WHITE tube color</t>
  </si>
  <si>
    <t>Upgrade to BLACK tube color (PVC only)</t>
  </si>
  <si>
    <t>Upgrade to DARK-GREEN tube color (PVC only)</t>
  </si>
  <si>
    <t>Upgrade to GRAY color of upholstery vinyl</t>
  </si>
  <si>
    <t>Upgrade to 1400 g/sq.m. fabric for S520</t>
  </si>
  <si>
    <t>Upgrade to 1400 g/sq.m. fabric for S470, G480</t>
  </si>
  <si>
    <t>Upgrade to 1400 g/sq.m. fabric for S370, G380</t>
  </si>
  <si>
    <t>Upgrade to 1400 g/sq.m. fabric for G340</t>
  </si>
  <si>
    <t>Upgrade to st steel navigation arch for G480EF</t>
  </si>
  <si>
    <t>Upgrade to 1400 g/sq.m. fabric for R380</t>
  </si>
  <si>
    <t>Upgrade to 1400 g/sq.m. fabric for R420</t>
  </si>
  <si>
    <t>Upgrade to 1400 g/sq.m. fabric for R460</t>
  </si>
  <si>
    <t>Upgrade to 1400 g/sq.m. fabric for S420</t>
  </si>
  <si>
    <t>Upgrade from CS-01 to CS-01W with windshield and railing</t>
  </si>
  <si>
    <t>Upgrade to short shaft transom for S420N</t>
  </si>
  <si>
    <t>Steering consoles, steering systems &amp; parts</t>
  </si>
  <si>
    <t>Steering console CL-01</t>
  </si>
  <si>
    <t>Steering console CL-02</t>
  </si>
  <si>
    <t>Steering console CL-03</t>
  </si>
  <si>
    <t>Steering console CL-04, top mount control</t>
  </si>
  <si>
    <t>Steering console CL-04, side mount control</t>
  </si>
  <si>
    <t>Steering console CL-05</t>
  </si>
  <si>
    <t>Steering console CL-06</t>
  </si>
  <si>
    <t>Steering console CL-07</t>
  </si>
  <si>
    <t>Steering console CL-09</t>
  </si>
  <si>
    <t>Steering console CL-10</t>
  </si>
  <si>
    <t>Steering console CL-11</t>
  </si>
  <si>
    <t>Steering console CL-12</t>
  </si>
  <si>
    <t>Steering console CL-14 with windshield and railing</t>
  </si>
  <si>
    <t>Steering console CL-15</t>
  </si>
  <si>
    <t>Steering console CL-17</t>
  </si>
  <si>
    <t>S300L, S330L</t>
  </si>
  <si>
    <t>Steering console CS-01</t>
  </si>
  <si>
    <t>Steering console CS-01W with windshield &amp; railing</t>
  </si>
  <si>
    <t>Steering console CS-02, frame</t>
  </si>
  <si>
    <t>Steering console CS-03</t>
  </si>
  <si>
    <t>Steering console head with windshield for G480L</t>
  </si>
  <si>
    <t>Steering console head ELITE for G480E</t>
  </si>
  <si>
    <t>Upgrade from CL-05 to CL-10 console</t>
  </si>
  <si>
    <t>Stainless steel backrest with seatback for CS-03</t>
  </si>
  <si>
    <t>Upgrade from CS-01W console to CS-03</t>
  </si>
  <si>
    <t>St.steel railing for CL-01, CL-02 with installation kit</t>
  </si>
  <si>
    <t>St.steel railing for CL-03 with installation kit</t>
  </si>
  <si>
    <t>St.steel railing for CL-11 with installation kit</t>
  </si>
  <si>
    <t>St.steel railing for CL-12 with installation kit</t>
  </si>
  <si>
    <t>Upgrade to hi-prof console with windshield and railing for G340EF</t>
  </si>
  <si>
    <t>Upgrade to hi-prof console with windshield and railing for G380EF</t>
  </si>
  <si>
    <t>Upgrade to hi-prof console with windshield and railing for G480EF</t>
  </si>
  <si>
    <t>Steering system for engines till 50HP + cabel 9'</t>
  </si>
  <si>
    <t>Steering system for engines till 50HP + cabel 11'</t>
  </si>
  <si>
    <t>Steering system for engines 50HP and over + cabel 11'</t>
  </si>
  <si>
    <t>Steering system for engines 50HP and over + cabel 15'</t>
  </si>
  <si>
    <t>Steering system for engines 50HP and over + cabel 18'</t>
  </si>
  <si>
    <t>Steering system for engines 50HP and over + cabel 20'</t>
  </si>
  <si>
    <t>Upgrade to Hydraulic Steering system for S550, S650</t>
  </si>
  <si>
    <t>Steering wheel SPORT + Hub with button X63</t>
  </si>
  <si>
    <t>Steering wheel De Luxe + Hub with button X63</t>
  </si>
  <si>
    <t>Seatings, cushions, sundecks, bimini-tops</t>
  </si>
  <si>
    <t>Double seat SD-01 with stowage and back, small</t>
  </si>
  <si>
    <t>Double seat SD-02 with stowage and back, medium</t>
  </si>
  <si>
    <t>Double seat SD-03 with stowage and back, large</t>
  </si>
  <si>
    <t>Cruising bar SD-04 with folding seats, table and 3 lockers.</t>
  </si>
  <si>
    <t>Cruising bar SD-05 with railing and 2 lockers</t>
  </si>
  <si>
    <t>Double seat SD-06 with stowage and back, medium</t>
  </si>
  <si>
    <t>Double seat SD-10 with stowage and back</t>
  </si>
  <si>
    <t>Double seat SD-12 with stowage and back</t>
  </si>
  <si>
    <t>Console seat SD-14 with access door</t>
  </si>
  <si>
    <t>Rear seat cushion for S550R</t>
  </si>
  <si>
    <t>Set of 2 captain swivel chairs + mounting plates</t>
  </si>
  <si>
    <t>Removable side seat package for G340</t>
  </si>
  <si>
    <t>Removable side seat package for G380</t>
  </si>
  <si>
    <t>Removable sundeck set with cushion for S420NL</t>
  </si>
  <si>
    <t>Removable sundeck set with cushions for S470NL</t>
  </si>
  <si>
    <t>Removable sundeck set with cushion for S520L (CL-12)</t>
  </si>
  <si>
    <t>S520L with CL-12</t>
  </si>
  <si>
    <t>Removable sundeck set with cushion for S520L (CL-03)</t>
  </si>
  <si>
    <t>S520L with CL-03</t>
  </si>
  <si>
    <t>Removable sundeck set with cushions for S550L (CL-05)</t>
  </si>
  <si>
    <t>S550L with CL-05</t>
  </si>
  <si>
    <t>Removable sundeck set with cushions for S550L (CL-15)</t>
  </si>
  <si>
    <t>S550L with CL-15</t>
  </si>
  <si>
    <t xml:space="preserve">Removable sundeck set with cushion for S550R </t>
  </si>
  <si>
    <t>Removable sundeck set with cushions for S650L (CL-04)</t>
  </si>
  <si>
    <t>S650L with CL-04</t>
  </si>
  <si>
    <t>Removable sundeck set with cushions for S650L (CL-15)</t>
  </si>
  <si>
    <t>S650L with CL-15</t>
  </si>
  <si>
    <t>Removable sundeck set with cushion for G480</t>
  </si>
  <si>
    <t>Bow removable sundeck set with cushions for G650</t>
  </si>
  <si>
    <t>G650</t>
  </si>
  <si>
    <t>Rear removable sundeck set with cushions for G650</t>
  </si>
  <si>
    <t>Rear sundeck extension with cushions for G650</t>
  </si>
  <si>
    <t>Removable sundeck set with cushion for G500</t>
  </si>
  <si>
    <t>G500</t>
  </si>
  <si>
    <t>Rear sundeck with cushion for G850</t>
  </si>
  <si>
    <t>G850</t>
  </si>
  <si>
    <t>Bow locker removable cushion for S370</t>
  </si>
  <si>
    <t>Bow locker removable cushion for S470</t>
  </si>
  <si>
    <t>Bow locker removable cushion for S550</t>
  </si>
  <si>
    <t>Bow locker removable cushion for S650</t>
  </si>
  <si>
    <t>Main locker removable cushion for S550R</t>
  </si>
  <si>
    <t>Bow locker removable cushion for S520</t>
  </si>
  <si>
    <t>Bow locker removable cushion for S370N</t>
  </si>
  <si>
    <t>Bow locker removable cushion for S420N</t>
  </si>
  <si>
    <t>Bow locker removable cushion for S470N</t>
  </si>
  <si>
    <t>Seat cushion with underseat bag No1 -front</t>
  </si>
  <si>
    <t>Seat cushion with underseat bag No2 -rear</t>
  </si>
  <si>
    <t>Seat cushion with underseat bag No8 - front</t>
  </si>
  <si>
    <t>Seat cushion with underseat bag No9 - rear</t>
  </si>
  <si>
    <t>Seat cushion with underseat bag No5 - front</t>
  </si>
  <si>
    <t>Seat cushion with underseat bag No6 - rear</t>
  </si>
  <si>
    <t xml:space="preserve">Seat cushion with underseat bag No7 </t>
  </si>
  <si>
    <t>Bow stowage bag No1</t>
  </si>
  <si>
    <t>Bow stowage bag No2</t>
  </si>
  <si>
    <t>Extra rear seat for C240 with fittings</t>
  </si>
  <si>
    <t>Extra rear seat for S250 with fittings</t>
  </si>
  <si>
    <t>2-arch collapsible bimini top No1</t>
  </si>
  <si>
    <t>2-arch collapsible bimini top No2</t>
  </si>
  <si>
    <t>3-arch collapsible bimini top No3</t>
  </si>
  <si>
    <t>3-arch stainless steel bimini top No5</t>
  </si>
  <si>
    <t>2-arch collapsible bimini top No1S (st.steel frame)</t>
  </si>
  <si>
    <t>2-arch collapsible bimini top No2S (st.steel frame)</t>
  </si>
  <si>
    <t>3-arch collapsible bimini top No3S (st.steel frame)</t>
  </si>
  <si>
    <t>3-arch collapsible bimini top No4S (st.steel frame)</t>
  </si>
  <si>
    <t>Fiberglass accessories and upgrades</t>
  </si>
  <si>
    <t>Bow step plate with clam-bollard No1</t>
  </si>
  <si>
    <t>Bow step plate with clam-bollard No2</t>
  </si>
  <si>
    <t>Bow step plate with clam-bollard No3</t>
  </si>
  <si>
    <t xml:space="preserve">Bow step plate No4 (roller, fairleads &amp; pull-up cleat) </t>
  </si>
  <si>
    <t>Bow step plate No5 (nav light, pull-up cleat &amp; seat back)</t>
  </si>
  <si>
    <t>Bow step plate No6 (nav light, pull-up cleat &amp; seat back)</t>
  </si>
  <si>
    <t>Bow step plate No7 (nav light, pull-up cleat &amp; seat back)</t>
  </si>
  <si>
    <t>Bow step plate No 9 with anchor roller and cleat for S370N, S420N</t>
  </si>
  <si>
    <t>Bow step plate No 10 with anchor roller and cleat for S470N</t>
  </si>
  <si>
    <t>Removable table with pedestal for G480</t>
  </si>
  <si>
    <t>Removable table with 4 cupholders and pedestal for G650</t>
  </si>
  <si>
    <t>Two swimming platforms with ladder &amp; handrail for S550, S650</t>
  </si>
  <si>
    <t>Two swimming platforms with ladder for G650</t>
  </si>
  <si>
    <t>Two swimming platforms with ladder for G500</t>
  </si>
  <si>
    <t>Two swimming platforms with ladder for G850</t>
  </si>
  <si>
    <t>Two rear rope hatches for G850</t>
  </si>
  <si>
    <t>Fiberglass step ends for S275</t>
  </si>
  <si>
    <t>Fiberglass step ends for G380, S370, S370N, S420N</t>
  </si>
  <si>
    <t>Fiberglass step ends for G480, S470, S520</t>
  </si>
  <si>
    <t>Fiberglass step ends for S550, S650</t>
  </si>
  <si>
    <t>Polyester navigation arch for S550R, S650</t>
  </si>
  <si>
    <t>Upgrade to custom gelcoat color for S250, S275</t>
  </si>
  <si>
    <t>Upgrade to custom gelcoat color for S300, S330</t>
  </si>
  <si>
    <t>Upgrade to custom gelcoat color for S300S, S330S</t>
  </si>
  <si>
    <t>Upgrade to custom gelcoat color for S370, S470, S520</t>
  </si>
  <si>
    <t>Upgrade to custom gelcoat color for S370S, S470S, S520S</t>
  </si>
  <si>
    <t>Upgrade to custom gelcoat color for S370L, S470L, S520L</t>
  </si>
  <si>
    <t>Upgrade to custom gelcoat color for G340L, G340EF</t>
  </si>
  <si>
    <t>Upgrade to custom gelcoat color for G380L, G380EF</t>
  </si>
  <si>
    <t>Upgrade to custom gelcoat color for G500</t>
  </si>
  <si>
    <t>Upgrade to custom gelcoat color for G500 (bottom hull &amp; step ends)</t>
  </si>
  <si>
    <t>Stainless steel accessories</t>
  </si>
  <si>
    <t>Stainless steel deck fitting with hardware</t>
  </si>
  <si>
    <t>St. steel arch for S370N, folding, st,steel polished</t>
  </si>
  <si>
    <t>St. steel arch for S420N, folding, st,steel polished</t>
  </si>
  <si>
    <t>St. steel arch for S470N, folding, st,steel polished</t>
  </si>
  <si>
    <t>St. steel arch for S520, polished</t>
  </si>
  <si>
    <t>St. steel arch for G480, polished</t>
  </si>
  <si>
    <t>Waterski towing mast set for G480</t>
  </si>
  <si>
    <t>Waterski towing mast set for S650, S550R</t>
  </si>
  <si>
    <t>Waterski towing arch with top for G650</t>
  </si>
  <si>
    <t>Waterski towing/navigation arch for G500, polished</t>
  </si>
  <si>
    <t>Waterski towing arch with top for G850</t>
  </si>
  <si>
    <t>2 rear seat extended handrails for S650, S550R</t>
  </si>
  <si>
    <t>2 rear handrails on bases for G380, G480</t>
  </si>
  <si>
    <t>2 rear handrails on bases for G340</t>
  </si>
  <si>
    <t>Stainless steel bow railing for S550</t>
  </si>
  <si>
    <t>Stainless steel bow railing for S650</t>
  </si>
  <si>
    <t>Stainless steel bow railing for G650</t>
  </si>
  <si>
    <t>Stainless steel bow railing for G500</t>
  </si>
  <si>
    <t>Stainless steel bow railing for G850</t>
  </si>
  <si>
    <t>Wooden keel upgrade for R380</t>
  </si>
  <si>
    <t>Wooden keel upgrade for R420</t>
  </si>
  <si>
    <t>Wooden keel upgrade for R460</t>
  </si>
  <si>
    <t>Fuel systems</t>
  </si>
  <si>
    <t>Fuel level meter</t>
  </si>
  <si>
    <t>Inbuilt fuel system with tank 55 lit + send</t>
  </si>
  <si>
    <t>Inbuilt fuel system with tank 91 lit + send</t>
  </si>
  <si>
    <t>Inbuilt fuel system with tank 141 lit + send</t>
  </si>
  <si>
    <t>Inbuilt fuel system with tank 40 lit + send</t>
  </si>
  <si>
    <t>Electric system parts and instruments</t>
  </si>
  <si>
    <t>Electric package No E1 (for boats without arch)</t>
  </si>
  <si>
    <t>Electric package No E2 (for boats with arch)</t>
  </si>
  <si>
    <t>Electric package No E3</t>
  </si>
  <si>
    <t>Electric package No E4</t>
  </si>
  <si>
    <t>Electric package No E5 (for G500, G650 without arch)</t>
  </si>
  <si>
    <t>G500, G650LF without arch</t>
  </si>
  <si>
    <t>Electric package No E6 (for G500, G650 with arch)</t>
  </si>
  <si>
    <t>G500, G650LF with arch</t>
  </si>
  <si>
    <t>Water shower set incl. pump, 50-lit tank</t>
  </si>
  <si>
    <t>Electric anchor with lifting mechanism</t>
  </si>
  <si>
    <t>Refrigeretor ISOTERM DR65 st/st</t>
  </si>
  <si>
    <t>Boat covers, console covers</t>
  </si>
  <si>
    <t>Overall cover for S250</t>
  </si>
  <si>
    <t>Overall cover for S275</t>
  </si>
  <si>
    <t>Overall cover for S275F with step ends</t>
  </si>
  <si>
    <t>Overall cover for S300</t>
  </si>
  <si>
    <t>Overall cover for S300F with step ends</t>
  </si>
  <si>
    <t>Overall cover for S300S</t>
  </si>
  <si>
    <t>Overall cover for S300SF with step ends</t>
  </si>
  <si>
    <t>Overall cover for S300L</t>
  </si>
  <si>
    <t>Overall cover for S300LF with step ends</t>
  </si>
  <si>
    <t>Overall cover for S330</t>
  </si>
  <si>
    <t>Overall cover for S330F with step ends</t>
  </si>
  <si>
    <t>Overall cover for S330S</t>
  </si>
  <si>
    <t>Overall cover for S330SF with step ends</t>
  </si>
  <si>
    <t>Overall cover for S330L</t>
  </si>
  <si>
    <t>Overall cover for S330LF with step ends</t>
  </si>
  <si>
    <t>Overall cover for S370N</t>
  </si>
  <si>
    <t>Overall cover for S370NF with step ends</t>
  </si>
  <si>
    <t>Overall cover for S370NS</t>
  </si>
  <si>
    <t>Overall cover for S370NSF with step ends</t>
  </si>
  <si>
    <t>Overall cover for S370NL</t>
  </si>
  <si>
    <t>Overall cover for S370NLF with step ends</t>
  </si>
  <si>
    <t>Overall cover for S420N</t>
  </si>
  <si>
    <t>Overall cover for S420NF with step ends</t>
  </si>
  <si>
    <t>Overall cover for S420NS</t>
  </si>
  <si>
    <t>Overall cover for S420NSF with step ends</t>
  </si>
  <si>
    <t>Overall cover for S420NL</t>
  </si>
  <si>
    <t>Overall cover for S420NLF with step ends</t>
  </si>
  <si>
    <t>Overall cover for S470N</t>
  </si>
  <si>
    <t>Overall cover for S470NF with step ends</t>
  </si>
  <si>
    <t>Overall cover for S470NS</t>
  </si>
  <si>
    <t>Overall cover for S470NSF with step ends</t>
  </si>
  <si>
    <t>Overall cover for S470NL</t>
  </si>
  <si>
    <t>Overall cover for S470NLF with step ends</t>
  </si>
  <si>
    <t>Overall cover for S520</t>
  </si>
  <si>
    <t>Overall cover for S520F with step ends</t>
  </si>
  <si>
    <t>Overall cover for S520S</t>
  </si>
  <si>
    <t>Overall cover for S520SF with step ends</t>
  </si>
  <si>
    <t>Overall cover for S520L</t>
  </si>
  <si>
    <t>Overall cover for S520LF with step ends</t>
  </si>
  <si>
    <t>Overall cover for S550L, S550C</t>
  </si>
  <si>
    <t>Overall cover for S550LF, S550CF with step ends</t>
  </si>
  <si>
    <t>Overall cover for S550R</t>
  </si>
  <si>
    <t>Overall cover for S550RF with step ends</t>
  </si>
  <si>
    <t>Overall cover for S650L</t>
  </si>
  <si>
    <t>Overall cover for S650LF with step ends</t>
  </si>
  <si>
    <t xml:space="preserve">Overall cover for G340EF </t>
  </si>
  <si>
    <t>Overall cover for G340EF (high-profile console)</t>
  </si>
  <si>
    <t>Overall cover for G380EF</t>
  </si>
  <si>
    <t>Overall cover for G380EF (high-profile conolse)</t>
  </si>
  <si>
    <t>Overall cover for G480EF (no arch)</t>
  </si>
  <si>
    <t>Overall cover for G480LF (high-profile console, with arch)</t>
  </si>
  <si>
    <t>Overall cover for G650LF</t>
  </si>
  <si>
    <t>Overall cover for G500LF</t>
  </si>
  <si>
    <t>Overall cover for G850</t>
  </si>
  <si>
    <t>Overall cover for R380</t>
  </si>
  <si>
    <t>Overall cover for R420</t>
  </si>
  <si>
    <t>Overall cover for R460</t>
  </si>
  <si>
    <t>Overall cover for C240</t>
  </si>
  <si>
    <t>Overall cover for C270</t>
  </si>
  <si>
    <t>Overall cover for C300</t>
  </si>
  <si>
    <t>Overall cover for C330</t>
  </si>
  <si>
    <t>Overall cover for C360</t>
  </si>
  <si>
    <t>Overall cover for E210</t>
  </si>
  <si>
    <t>Overall cover for E240</t>
  </si>
  <si>
    <t>Overall cover for E270</t>
  </si>
  <si>
    <t>Overall cover for E300</t>
  </si>
  <si>
    <t>Overall cover for E330</t>
  </si>
  <si>
    <t>Cover for steering console CL-01</t>
  </si>
  <si>
    <t>Cover for steering console CL-02</t>
  </si>
  <si>
    <t>G380L</t>
  </si>
  <si>
    <t>Cover for steering console CL-03</t>
  </si>
  <si>
    <t>Cover for steering console CL-04</t>
  </si>
  <si>
    <t>S650 (till 01/10/2013)</t>
  </si>
  <si>
    <t>Cover for steering console CL-05</t>
  </si>
  <si>
    <t>S550L/C (till 01/10/2013)</t>
  </si>
  <si>
    <t>Cover for steering console CL-06</t>
  </si>
  <si>
    <t>Cover for steering console CL-07</t>
  </si>
  <si>
    <t>Cover for steering console CL-10</t>
  </si>
  <si>
    <t>Cover for steering console CL-11</t>
  </si>
  <si>
    <t>Cover for steering console CL-12</t>
  </si>
  <si>
    <t>Cover for steering console CL-14</t>
  </si>
  <si>
    <t>Cover for steering console CL-15</t>
  </si>
  <si>
    <t>S550L/C, S650 (from 01/10/2013)</t>
  </si>
  <si>
    <t>Cover for steering console CL-16</t>
  </si>
  <si>
    <t>Cover for steering console CL-20 &amp; rear seat G500</t>
  </si>
  <si>
    <t>Cover for steering console CS-01</t>
  </si>
  <si>
    <t>S300S,S330S</t>
  </si>
  <si>
    <t>Cover for steering console CS-01W</t>
  </si>
  <si>
    <t>Cover for steering console CS-03</t>
  </si>
  <si>
    <t>S420NS, S470NS, S520S</t>
  </si>
  <si>
    <t>Cover for double seat SD-01</t>
  </si>
  <si>
    <t>S370L</t>
  </si>
  <si>
    <t>Cover for double seat SD-02</t>
  </si>
  <si>
    <t>S470L, S520L</t>
  </si>
  <si>
    <t>Cover for double seat SD-03</t>
  </si>
  <si>
    <t>Cover for Cruising bar SD-04</t>
  </si>
  <si>
    <t>Cover for Cruising bar SD-05</t>
  </si>
  <si>
    <t>S550C</t>
  </si>
  <si>
    <t>Cover for Cruising bar SD-06</t>
  </si>
  <si>
    <t>Cover for Double seat SD-10</t>
  </si>
  <si>
    <t>Cover for Double seat SD-11</t>
  </si>
  <si>
    <t>Cover for S550L/C rear seat</t>
  </si>
  <si>
    <t>Cover for S550R, S650 rear seat</t>
  </si>
  <si>
    <t>Cover for G650 rear seat</t>
  </si>
  <si>
    <t>Cover for captain chair</t>
  </si>
  <si>
    <t>Cover for G480L high-profile console</t>
  </si>
  <si>
    <t>Cover for G480EF console</t>
  </si>
  <si>
    <t>Keel protection  packages</t>
  </si>
  <si>
    <t>S250 keel protector, Package A</t>
  </si>
  <si>
    <t>S250 tube protector, Package B</t>
  </si>
  <si>
    <t>S275 keel protector, Package A</t>
  </si>
  <si>
    <t>S275 tube protector, Package B</t>
  </si>
  <si>
    <t>S300 keel protector, Package A</t>
  </si>
  <si>
    <t>S300 tube protector, Package B</t>
  </si>
  <si>
    <t>S330 keel protector, Package A</t>
  </si>
  <si>
    <t>S330  tube protector, Package B</t>
  </si>
  <si>
    <t>S370 keel protector, Package A</t>
  </si>
  <si>
    <t>S370 tube protector, Package B</t>
  </si>
  <si>
    <t>S420 keel protector, Package A</t>
  </si>
  <si>
    <t>S420 tube protector, Package B</t>
  </si>
  <si>
    <t>S470 keel protector, Package A</t>
  </si>
  <si>
    <t>S470 tube protector, Package B</t>
  </si>
  <si>
    <t>S520 keel protector, Package A</t>
  </si>
  <si>
    <t>S520 tube protector, Package B</t>
  </si>
  <si>
    <t>S550 keel protector, Package A</t>
  </si>
  <si>
    <t>S550 tube protector, Package B</t>
  </si>
  <si>
    <t>S650 keel protector, Package A</t>
  </si>
  <si>
    <t>S650 tube protector, Package B</t>
  </si>
  <si>
    <t>G340 keel protector, Package A</t>
  </si>
  <si>
    <t>G340 tube protector, Package B</t>
  </si>
  <si>
    <t>G380 keel protector, Package A</t>
  </si>
  <si>
    <t>G380 tube protector, Package B</t>
  </si>
  <si>
    <t>G480 keel protector, Package A</t>
  </si>
  <si>
    <t>G480 tube protector, Package B</t>
  </si>
  <si>
    <t>R380 keel protector, Package A</t>
  </si>
  <si>
    <t>R380 tube protector, Package B</t>
  </si>
  <si>
    <t>R420 keel protector, Package A</t>
  </si>
  <si>
    <t>R420 tube protector, Package B</t>
  </si>
  <si>
    <t>R460 keel protector, Package A</t>
  </si>
  <si>
    <t>R460 tube protector, Package B</t>
  </si>
  <si>
    <t>С240 keel protector, Package A</t>
  </si>
  <si>
    <t>C240 tube protector, Package B</t>
  </si>
  <si>
    <t>С270 keel protector, Package A</t>
  </si>
  <si>
    <t>C270 tube protector, Package B</t>
  </si>
  <si>
    <t>С300 keel protector, Package A</t>
  </si>
  <si>
    <t>C300 tube protector, Package B</t>
  </si>
  <si>
    <t>С330 keel protector, Package A</t>
  </si>
  <si>
    <t>C330 tube protector, Package B</t>
  </si>
  <si>
    <t>С360 keel protector, Package A</t>
  </si>
  <si>
    <t>C360 tube protector, Package B</t>
  </si>
  <si>
    <t>G650 keel protector, Package A</t>
  </si>
  <si>
    <t>G650 tube protector, Package B</t>
  </si>
  <si>
    <t>G850 keel protector, Package A</t>
  </si>
  <si>
    <t>G500 keel protector, Package A</t>
  </si>
  <si>
    <t>G500 tube protector, Package B</t>
  </si>
  <si>
    <t>Advertising and promotional materials</t>
  </si>
  <si>
    <t>Printed materials</t>
  </si>
  <si>
    <t>Poster (A1, 841x594 mm)</t>
  </si>
  <si>
    <t>Boat display eqipment</t>
  </si>
  <si>
    <t>Flag GRAND big (2100 x 1200 mm)</t>
  </si>
  <si>
    <t>Flag GRAND small (1050 x 600 mm)</t>
  </si>
  <si>
    <t>Inflatable tube for S275, PVC</t>
  </si>
  <si>
    <t>Inflatable tube for S275, HYPALON</t>
  </si>
  <si>
    <t>Inflatable tube for S300, PVC</t>
  </si>
  <si>
    <t>Inflatable tube for S300, HYPALON</t>
  </si>
  <si>
    <t>Inflatable tube for S330, PVC</t>
  </si>
  <si>
    <t>Inflatable tube for S330, HYPALON</t>
  </si>
  <si>
    <t>Inflatable tube for S370N, PVC</t>
  </si>
  <si>
    <t>Inflatable tube for S370N, HYPALON</t>
  </si>
  <si>
    <t>Inflatable tube for S420N, PVC</t>
  </si>
  <si>
    <t>Inflatable tube for S420N, HYPALON</t>
  </si>
  <si>
    <t>Inflatable tube for S520, PVC</t>
  </si>
  <si>
    <t>Inflatable tube for S520, HYPALON</t>
  </si>
  <si>
    <t>Inflatable tube for S550, PVC</t>
  </si>
  <si>
    <t>Inflatable tube for S550F (C, L), PVC</t>
  </si>
  <si>
    <t>Inflatable tube for S550, HYPALON</t>
  </si>
  <si>
    <t>Inflatable tube for S550F (C, L), HYPALON</t>
  </si>
  <si>
    <t>Inflatable tube for S550F (R), PVC</t>
  </si>
  <si>
    <t>Inflatable tube for S550F (R), HYPALON</t>
  </si>
  <si>
    <t>Inflatable tube for S650F, PVC</t>
  </si>
  <si>
    <t>Inflatable tube for S650F, HYPALON</t>
  </si>
  <si>
    <t>Inflatable tube for G340EF, PVC</t>
  </si>
  <si>
    <t>Inflatable tube for G340HEF, HYPALON</t>
  </si>
  <si>
    <t>Inflatable tube for G380EF, PVC</t>
  </si>
  <si>
    <t>Inflatable tube for G380HEF, HYPALON</t>
  </si>
  <si>
    <t>Inflatable tube for G480EF, PVC</t>
  </si>
  <si>
    <t>Inflatable tube for G480HEF, HYPALON</t>
  </si>
  <si>
    <t>PVC handle grey / grey insertion</t>
  </si>
  <si>
    <t>PVC handle grey / blue insertion</t>
  </si>
  <si>
    <t>PVC handle black / grey insertion</t>
  </si>
  <si>
    <t>PVC handle grey / dark grey insertion</t>
  </si>
  <si>
    <t>HYPALON handle grey / grey insertion</t>
  </si>
  <si>
    <t>HYPALON handle grey / blue insertion</t>
  </si>
  <si>
    <t>Wooden seat holder №1-PVC</t>
  </si>
  <si>
    <t>Wooden seat holder №2-PVC</t>
  </si>
  <si>
    <t>Wooden seat holder №1-Hypalon</t>
  </si>
  <si>
    <t>Wooden seat holder №2-Hypalon</t>
  </si>
  <si>
    <t>Oar holder</t>
  </si>
  <si>
    <t>Lifeline holder (end)</t>
  </si>
  <si>
    <t>Lifeline holder (middle)</t>
  </si>
  <si>
    <t>Towing eye, PVC</t>
  </si>
  <si>
    <t>Towing eye, HYPALON</t>
  </si>
  <si>
    <t>PVC eye small</t>
  </si>
  <si>
    <t>Oarlock</t>
  </si>
  <si>
    <t>Rubbing strake, 80mm</t>
  </si>
  <si>
    <t>Rubbingh strake, 100 mm</t>
  </si>
  <si>
    <t>Keel guard, 120 mm</t>
  </si>
  <si>
    <t>Lifeline, D10mm</t>
  </si>
  <si>
    <t>Railing base, fiberglass</t>
  </si>
  <si>
    <t>Glue for PVC fabrics (incl hardner)</t>
  </si>
  <si>
    <t>Glue for HYPALON fabrics (incl hardner)</t>
  </si>
  <si>
    <t>Repair kit for PVC boats</t>
  </si>
  <si>
    <t>Repair kit for HYPALON boats</t>
  </si>
  <si>
    <t>Tube with PVC glue</t>
  </si>
  <si>
    <t>2 oarlocks with 2 oars and oar posts for ARGUS</t>
  </si>
  <si>
    <t>Бак топливный пластиковый 91 л. с датчиком уровня топлива</t>
  </si>
  <si>
    <t xml:space="preserve">Баллон надувной для лодки S275, PVC </t>
  </si>
  <si>
    <t xml:space="preserve">Баллон надувной для лодки S275, HYPALON </t>
  </si>
  <si>
    <t xml:space="preserve">Баллон надувной для лодки S300, PVC </t>
  </si>
  <si>
    <t xml:space="preserve">Баллон надувной для лодки S300, HYPALON </t>
  </si>
  <si>
    <t xml:space="preserve">Баллон надувной для лодки S330, PVC </t>
  </si>
  <si>
    <t xml:space="preserve">Баллон надувной для лодки S330, HYPALON </t>
  </si>
  <si>
    <t xml:space="preserve">Баллон надувной для лодки S370N, PVC </t>
  </si>
  <si>
    <t xml:space="preserve">Баллон надувной для лодки S370N, HYPALON </t>
  </si>
  <si>
    <t xml:space="preserve">Баллон надувной для лодки S420N, PVC </t>
  </si>
  <si>
    <t xml:space="preserve">Баллон надувной для лодки S420N, HYPALON </t>
  </si>
  <si>
    <t xml:space="preserve">Баллон надувной для лодки S520, PVC </t>
  </si>
  <si>
    <t xml:space="preserve">Баллон надувной для лодки S520, HYPALON </t>
  </si>
  <si>
    <t xml:space="preserve">Баллон надувной для лодки S550, PVC </t>
  </si>
  <si>
    <t xml:space="preserve">Баллон надувной для лодки S550, HYPALON </t>
  </si>
  <si>
    <t xml:space="preserve">Баллон надувной для лодки S550F (R), PVC </t>
  </si>
  <si>
    <t xml:space="preserve">Баллон надувной для лодки S550F (R), HYPALON </t>
  </si>
  <si>
    <t xml:space="preserve">Баллон надувной для лодки S650F, PVC </t>
  </si>
  <si>
    <t xml:space="preserve">Баллон надувной для лодки S650F, HYPALON </t>
  </si>
  <si>
    <t xml:space="preserve">Баллон надувной для лодки G340EF, PVC </t>
  </si>
  <si>
    <t xml:space="preserve">Баллон надувной для лодки G340HEF, HYPALON </t>
  </si>
  <si>
    <t>Баллон надувной для лодки G380EF, PVC</t>
  </si>
  <si>
    <t>Баллон надувной для лодки G380HEF, HYPALON</t>
  </si>
  <si>
    <t xml:space="preserve">Баллон надувной для лодки G480EF, PVC </t>
  </si>
  <si>
    <t xml:space="preserve">Баллон надувной для лодки G480HEF, HYPALON </t>
  </si>
  <si>
    <t>Ручка PVC клеенная серая с серой вставкой</t>
  </si>
  <si>
    <t>Ручка PVC клеенная серая с синей вставкой</t>
  </si>
  <si>
    <t>Ручка PVC клеенная серая с темно-серой вставкой</t>
  </si>
  <si>
    <t>Ручка HYPALON клеенная серая с серой вставкой</t>
  </si>
  <si>
    <t>Ручка HYPALON клеенная серая с синей вставкой</t>
  </si>
  <si>
    <t>Держатель сиденья №1 - ПВХ</t>
  </si>
  <si>
    <t>Держатель сиденья №2 - ПВХ</t>
  </si>
  <si>
    <t>Держатель сиденья №1 - Хайпалон</t>
  </si>
  <si>
    <t>Держатель сиденья №2 - Хайпалон</t>
  </si>
  <si>
    <t>Держатель весла</t>
  </si>
  <si>
    <t>Держатель леера концевой</t>
  </si>
  <si>
    <t>Держатель леера проходной</t>
  </si>
  <si>
    <t>Узел буксировочный PVC</t>
  </si>
  <si>
    <t>Узел буксировочный HYPALON</t>
  </si>
  <si>
    <t>Узел буксировочный PVC малый</t>
  </si>
  <si>
    <t>Уключина PVC</t>
  </si>
  <si>
    <t xml:space="preserve">Брус привальный 80 мм белый с серой полосой </t>
  </si>
  <si>
    <t xml:space="preserve">Брус привальный 100 мм белый с серой полосой </t>
  </si>
  <si>
    <t>Профиль PVC защиты киля, 120мм</t>
  </si>
  <si>
    <t>Леер полипропиленовый 10мм</t>
  </si>
  <si>
    <t>Узел опоры рейлинга стеклопластик</t>
  </si>
  <si>
    <t>Клей дла PVC в комплекте с отвердителем</t>
  </si>
  <si>
    <t>Клей дла HYPALON в комплекте с отвердителем</t>
  </si>
  <si>
    <t>Ремонтный комплект для лодок из PVC</t>
  </si>
  <si>
    <t>Ремонтный комплект для лодок из HYPALON</t>
  </si>
  <si>
    <t>Туба с клеем ПВХ</t>
  </si>
  <si>
    <t>Fiberglass hull for S250 (assembly)</t>
  </si>
  <si>
    <t>Fiberglass hull for S275 (assembly)</t>
  </si>
  <si>
    <t>Fiberglass hull for S300 (assembly)</t>
  </si>
  <si>
    <t>Fiberglass hull for S300S (assembly)</t>
  </si>
  <si>
    <t>Fiberglass hull for S330 (assembly)</t>
  </si>
  <si>
    <t>Fiberglass hull for S330S (assembly)</t>
  </si>
  <si>
    <t>Fiberglass hull for S370N (assembly)</t>
  </si>
  <si>
    <t>Fiberglass hull for S370NS (assembly)</t>
  </si>
  <si>
    <t>Fiberglass hull for S370NL (assembly)</t>
  </si>
  <si>
    <t>Fiberglass hull for S420N (assembly)</t>
  </si>
  <si>
    <t>Fiberglass hull for S420NS (assembly)</t>
  </si>
  <si>
    <t>Fiberglass hull for S420NL (assembly)</t>
  </si>
  <si>
    <t>Fiberglass hull for S470N (assembly)</t>
  </si>
  <si>
    <t>Fiberglass hull for S470NL (assembly)</t>
  </si>
  <si>
    <t>Fiberglass hull for S470NS (assembly)</t>
  </si>
  <si>
    <t>Fiberglass hull for S520 (assembly)</t>
  </si>
  <si>
    <t>Fiberglass hull for S520S (assembly)</t>
  </si>
  <si>
    <t>Fiberglass hull for S520L (assembly)</t>
  </si>
  <si>
    <t>Fiberglass hull for S550L (assembly)</t>
  </si>
  <si>
    <t>Fiberglass hull for S550C (assembly)</t>
  </si>
  <si>
    <t>Fiberglass hull for S550R (assembly)</t>
  </si>
  <si>
    <t>S550 hull-PRO reinforcement 50%</t>
  </si>
  <si>
    <t>Fiberglass hull for S650 (assembly)</t>
  </si>
  <si>
    <t>S650 hull-PRO reinforcement 50%</t>
  </si>
  <si>
    <t>Fiberglass hull for G340L (assembly)</t>
  </si>
  <si>
    <t>Fiberglass hull for G380L (assembly)</t>
  </si>
  <si>
    <t>Fiberglass hull for G480L (assembly)</t>
  </si>
  <si>
    <t>Built in deck fitting for bolt M10</t>
  </si>
  <si>
    <t>Gelcoat white</t>
  </si>
  <si>
    <t>Gelcoat grey</t>
  </si>
  <si>
    <t>Polyephyr low emission resin (incl hardener)</t>
  </si>
  <si>
    <t>Glass matt 100 g/sq.m.</t>
  </si>
  <si>
    <t>Glass matt 300 g/sq.m.</t>
  </si>
  <si>
    <t>Glass matt 600 g/sq.m.</t>
  </si>
  <si>
    <t>Dashboard panel No 1 for CS-03, fiberglass, gray metallic</t>
  </si>
  <si>
    <t>Dashboard panel No 2 for CL-10, CL-15, fiberglass, gray metallic</t>
  </si>
  <si>
    <t>Steering panel No 3 for CL-10,CL-15, fiberglass, gray metallic</t>
  </si>
  <si>
    <t>U-bolt М10х120</t>
  </si>
  <si>
    <t>U-bolt М10х60</t>
  </si>
  <si>
    <t>U-bolt М8х100</t>
  </si>
  <si>
    <t>Set of 4 hinges for SD-04 table supports</t>
  </si>
  <si>
    <t>Motor plate internal 230х86</t>
  </si>
  <si>
    <t>Motor plate internal 270х98</t>
  </si>
  <si>
    <t>Motor plate external #1</t>
  </si>
  <si>
    <t>Motor plate external #2</t>
  </si>
  <si>
    <t>Motor plate external #3</t>
  </si>
  <si>
    <t>Motor plate external #4</t>
  </si>
  <si>
    <t>Motor plate external #5</t>
  </si>
  <si>
    <t>Motor plate external #6</t>
  </si>
  <si>
    <t>Motor plate external #7</t>
  </si>
  <si>
    <t>Motor plate external #8</t>
  </si>
  <si>
    <t>Motor plate external #9</t>
  </si>
  <si>
    <t>Motor plate external #10</t>
  </si>
  <si>
    <t>М10 nut cap</t>
  </si>
  <si>
    <t>М8 nut cap</t>
  </si>
  <si>
    <t>Expanded drain plug 25 mm</t>
  </si>
  <si>
    <t>Expanded drain plug 42 mm</t>
  </si>
  <si>
    <t>Drain socket 20mm</t>
  </si>
  <si>
    <t>Drain valve 45х30</t>
  </si>
  <si>
    <t>Drain valve, 35 mm</t>
  </si>
  <si>
    <t>Drain valve, 50 mm</t>
  </si>
  <si>
    <t xml:space="preserve">Pull up drain valve </t>
  </si>
  <si>
    <t>Square air vent, 92 x 92 mm</t>
  </si>
  <si>
    <t>Square air vent, 118 x 118 mm</t>
  </si>
  <si>
    <t>Cleat (bronse, nikel plated, plastic base)</t>
  </si>
  <si>
    <t>Pull-up cleat 5' 1/2", stainless steel</t>
  </si>
  <si>
    <t>Pull-up cleat 6' 1/2", stainless steel</t>
  </si>
  <si>
    <t>Pull-up cleat 8', top mount, stainless steel</t>
  </si>
  <si>
    <t>Fairlead ring, stainless steel</t>
  </si>
  <si>
    <t>Wire steering grommet and ring</t>
  </si>
  <si>
    <t>Adjustable wire steering grommet</t>
  </si>
  <si>
    <t>U-washer, white plastic, D25mm</t>
  </si>
  <si>
    <t>Windshield CL-01, CL-02 with installation kit</t>
  </si>
  <si>
    <t>Windshield CL-03 with installation kit</t>
  </si>
  <si>
    <t>Windshield CL-04 with installation kit</t>
  </si>
  <si>
    <t>Windshield CL-05 with installation kit</t>
  </si>
  <si>
    <t>Windshield CS-01</t>
  </si>
  <si>
    <t>Windshield CL-10 with installation kit</t>
  </si>
  <si>
    <t>Windshield CL-11 with installation kit</t>
  </si>
  <si>
    <t>Windshield CL-12 with installation kit</t>
  </si>
  <si>
    <t>Cover latch No1, stainless steel</t>
  </si>
  <si>
    <t xml:space="preserve">St. steel railing for CS-01W with installation kit </t>
  </si>
  <si>
    <t>Lifting ring with latch, chrom plated</t>
  </si>
  <si>
    <t>Ручка PVC клеенная черная с серой вставкой</t>
  </si>
  <si>
    <t xml:space="preserve">Баллон надувной для лодки S550F (C, L), PVC </t>
  </si>
  <si>
    <t>Баллон надувной для лодки S550F (C, L), HYPALON</t>
  </si>
  <si>
    <t>Стойка рулевая CL-17</t>
  </si>
  <si>
    <t>S420</t>
  </si>
  <si>
    <t>Set of display pedestals for boat</t>
  </si>
  <si>
    <t>Чехол на кормовое сиденье G650</t>
  </si>
  <si>
    <t>Oars, pumps, valves</t>
  </si>
  <si>
    <t>Oar 140 cm with rivert</t>
  </si>
  <si>
    <t>Oar 160 cm with rivert</t>
  </si>
  <si>
    <t>Oar 180 cm with rivert</t>
  </si>
  <si>
    <t>Paddle 140 cm</t>
  </si>
  <si>
    <t>Paddle 160 cm</t>
  </si>
  <si>
    <t>Foot pump BRAVO-9; 5 lit, high/low pressure</t>
  </si>
  <si>
    <t xml:space="preserve">Adapter for BRAVO valves and pumps </t>
  </si>
  <si>
    <t>Inflation-deflation BRAVO-2005</t>
  </si>
  <si>
    <t>Inflation- deflation valve LEAFIELD</t>
  </si>
  <si>
    <t>Installation key for BRAVO valve</t>
  </si>
  <si>
    <t>Installation key for LEAFIELD valve</t>
  </si>
  <si>
    <t>Overpressure valve</t>
  </si>
  <si>
    <t>Inflatable tubes, fittings, parts, materials</t>
  </si>
  <si>
    <t>Inflatable tube for S250, PVC</t>
  </si>
  <si>
    <t>Inflatable tube for S250, HYPALON</t>
  </si>
  <si>
    <t>Fiberglass hulls, materials</t>
  </si>
  <si>
    <t xml:space="preserve"> Fittings and parts for fiberglass hulls and consoles</t>
  </si>
  <si>
    <t>Seats, floorboards, beams, airdecks and inflatable keels</t>
  </si>
  <si>
    <t>Wooden seat №1 white</t>
  </si>
  <si>
    <t>Wooden seat №1 grey</t>
  </si>
  <si>
    <t>Wooden seat №2 white</t>
  </si>
  <si>
    <t>Wooden seat №2 grey</t>
  </si>
  <si>
    <t>Wooden seat №3 grey</t>
  </si>
  <si>
    <t>Wooden seat №4 grey</t>
  </si>
  <si>
    <t>Wooden seat №5 grey</t>
  </si>
  <si>
    <t>Wooden seat №6 grey</t>
  </si>
  <si>
    <t>Wooden seat №7 grey</t>
  </si>
  <si>
    <t>Wooden seat №8 white</t>
  </si>
  <si>
    <t>Wooden seat №8 grey</t>
  </si>
  <si>
    <t>Wooden seat №9 white</t>
  </si>
  <si>
    <t>Wooden seat №9 grey</t>
  </si>
  <si>
    <t>Wooden seat №10 grey</t>
  </si>
  <si>
    <t>Wooden seat №11 white</t>
  </si>
  <si>
    <t>Wooden seat №11 grey</t>
  </si>
  <si>
    <t>Wooden seat №12 grey</t>
  </si>
  <si>
    <t>Wooden seat №13 grey</t>
  </si>
  <si>
    <t>Wooden seat №14 grey</t>
  </si>
  <si>
    <t>Wooden seat №15 grey</t>
  </si>
  <si>
    <t>Wooden seat №16 white</t>
  </si>
  <si>
    <t>Wooden seat №17 white</t>
  </si>
  <si>
    <t>Wooden seat №18 white</t>
  </si>
  <si>
    <t>Wooden seat №25 white</t>
  </si>
  <si>
    <t>Wooden seat №26 white</t>
  </si>
  <si>
    <t>Wooden seat №22 grey</t>
  </si>
  <si>
    <t>Seat stop assembly</t>
  </si>
  <si>
    <t>Slatted deck set for E210</t>
  </si>
  <si>
    <t>Slatted deck set for E240</t>
  </si>
  <si>
    <t>Slatted deck set for E270</t>
  </si>
  <si>
    <t>Slatted deck set for E300</t>
  </si>
  <si>
    <t>Rear locker floorboards set for G340</t>
  </si>
  <si>
    <t>Rear locker floorboards set for G380</t>
  </si>
  <si>
    <t>Rear locker floorboards set for G480</t>
  </si>
  <si>
    <t>Rear locker floorboards set for S550</t>
  </si>
  <si>
    <t>Rear locker floorboards set for S650</t>
  </si>
  <si>
    <t>Floorboards set for С240</t>
  </si>
  <si>
    <t>Floorboards set for С270</t>
  </si>
  <si>
    <t>Floorboards set for С300</t>
  </si>
  <si>
    <t>Floorboards set for С330</t>
  </si>
  <si>
    <t>Floorboards set for С360</t>
  </si>
  <si>
    <t>Floorboards set for R380</t>
  </si>
  <si>
    <t>Floorboards set for R420</t>
  </si>
  <si>
    <t>Floorboards set for R460</t>
  </si>
  <si>
    <t>Aluminum beams set for С240</t>
  </si>
  <si>
    <t>Aluminum beams set for С270</t>
  </si>
  <si>
    <t>Aluminum beams set for С300</t>
  </si>
  <si>
    <t>Aluminum beams set for С330</t>
  </si>
  <si>
    <t>Aluminum beams set for С360</t>
  </si>
  <si>
    <t>Aluminum beams set for R380</t>
  </si>
  <si>
    <t>Aluminum beams set for R420</t>
  </si>
  <si>
    <t>Aluminum beams set for R460</t>
  </si>
  <si>
    <t>Airdeck for С240</t>
  </si>
  <si>
    <t>Airdeck for С270</t>
  </si>
  <si>
    <t>Airdeck for С300</t>
  </si>
  <si>
    <t>Airdeck for С330</t>
  </si>
  <si>
    <t>Airdeck for С360</t>
  </si>
  <si>
    <t>Airdeck for A380</t>
  </si>
  <si>
    <t>Airdeck for A450</t>
  </si>
  <si>
    <t>Airdeck for A550</t>
  </si>
  <si>
    <t>Inflatable keel for С240</t>
  </si>
  <si>
    <t>Inflatable keel for С270</t>
  </si>
  <si>
    <t>Inflatable keel for С300</t>
  </si>
  <si>
    <t>Inflatable keel for С330</t>
  </si>
  <si>
    <t>Inflatable keel for С360</t>
  </si>
  <si>
    <t>Inflatable keel for R380</t>
  </si>
  <si>
    <t>Inflatable keel for R420</t>
  </si>
  <si>
    <t>Inflatable keel for R460</t>
  </si>
  <si>
    <t>Soft seats, cushions and bags</t>
  </si>
  <si>
    <t>Bow locker removable cushion G340</t>
  </si>
  <si>
    <t>Bow locker removable cushion G380</t>
  </si>
  <si>
    <t>Bow locker removable cushion G480</t>
  </si>
  <si>
    <t>Bow side cushion for G480</t>
  </si>
  <si>
    <t>Console front cushion for G480</t>
  </si>
  <si>
    <t>Rear seat removable cushion G340</t>
  </si>
  <si>
    <t>Rear seat removable cushion G380</t>
  </si>
  <si>
    <t>Rear seat removable cushion G480</t>
  </si>
  <si>
    <t>Rear seat removable cushion S550L, C</t>
  </si>
  <si>
    <t>Rear seat removable cushion S550R, S650</t>
  </si>
  <si>
    <t>Rear seat back G340</t>
  </si>
  <si>
    <t>Rear seat back G380, G480</t>
  </si>
  <si>
    <t>Rear seat back S550L, C</t>
  </si>
  <si>
    <t>Rear seat back S550R, S650</t>
  </si>
  <si>
    <t>Seat for CS-01</t>
  </si>
  <si>
    <t>Seat for CS-03</t>
  </si>
  <si>
    <t>Removable seat cushion CL-02, CL-06</t>
  </si>
  <si>
    <t>Removable seat cushion CL-03</t>
  </si>
  <si>
    <t>Removable seat cushion CL-04</t>
  </si>
  <si>
    <t>Removable seat cushion CL-05, CL-10</t>
  </si>
  <si>
    <t>Removable seat cushion CL-11</t>
  </si>
  <si>
    <t>Removable seat cushion CL-12</t>
  </si>
  <si>
    <t>Seat back SD-01, SD-02</t>
  </si>
  <si>
    <t>Removable seat SD-01, SD-02</t>
  </si>
  <si>
    <t>Seat for SD-04</t>
  </si>
  <si>
    <t>Seat back for SD-04</t>
  </si>
  <si>
    <t>Seat back for SD-05</t>
  </si>
  <si>
    <t>Sundeck cushion for S470</t>
  </si>
  <si>
    <t>Sundeck cushion for G480</t>
  </si>
  <si>
    <t>Sundeck cushions for S550L, C</t>
  </si>
  <si>
    <t>Sundeck cushions for S550R</t>
  </si>
  <si>
    <t>Sundeck cushions for S650</t>
  </si>
  <si>
    <t>Seatback for bow step plate No 5,6</t>
  </si>
  <si>
    <t>Bow locker seat base for G340 with hinges and cover latch set</t>
  </si>
  <si>
    <t>Bow locker seat base for G380 with hinges and cover latch set</t>
  </si>
  <si>
    <t>Bow locker seat base for G480 with hinges and cover latch set</t>
  </si>
  <si>
    <t>Rear seat base for G340 with hinges and cover latch set</t>
  </si>
  <si>
    <t>Rear seat base for G380 with hinges and cover latch set</t>
  </si>
  <si>
    <t>Rear seat base for G480 with hinges</t>
  </si>
  <si>
    <t>Bow console seat base for G480 with hinges and cover latch set</t>
  </si>
  <si>
    <t>Seat base for CL-04 console with hardware</t>
  </si>
  <si>
    <t>Rear seat base for S650 with folding door and hardware</t>
  </si>
  <si>
    <t>Seat back CL-03</t>
  </si>
  <si>
    <t>Seat back CL-04</t>
  </si>
  <si>
    <t>Seat back CL-05</t>
  </si>
  <si>
    <t>Seat back CL-10</t>
  </si>
  <si>
    <t>Seat back CL-11</t>
  </si>
  <si>
    <t>Seat back CL-12</t>
  </si>
  <si>
    <t>Conversion kit of seats / cushions for G340L, CCF</t>
  </si>
  <si>
    <t>Conversion kit of seats / cushions for G380L, CCF</t>
  </si>
  <si>
    <t>Set of seats / cushions for S650L with bases and hardware</t>
  </si>
  <si>
    <t>Welcro plastic disk for cushions mounting</t>
  </si>
  <si>
    <t>Carry bag No E1</t>
  </si>
  <si>
    <t>Carry bag No C1</t>
  </si>
  <si>
    <t>Carry bag No C2</t>
  </si>
  <si>
    <t>Carry bag No C3</t>
  </si>
  <si>
    <t>Carry bag No R2</t>
  </si>
  <si>
    <t>Carry bag No R3</t>
  </si>
  <si>
    <t>Carry bag No H1</t>
  </si>
  <si>
    <t>Carry bag No H2</t>
  </si>
  <si>
    <t>Carry bag No H3</t>
  </si>
  <si>
    <t>Stickers</t>
  </si>
  <si>
    <t>Sticker "Golden Line"</t>
  </si>
  <si>
    <t>Sticker "GRAND" (3D, gold)</t>
  </si>
  <si>
    <t>Sticker "GRAND" (oval, gold)</t>
  </si>
  <si>
    <t>Sticker "GRAND" (oval, silver)</t>
  </si>
  <si>
    <t>Sticker "WARNING"</t>
  </si>
  <si>
    <t>Sticker "SAFETY"</t>
  </si>
  <si>
    <t>Set of stickers for electric switches, 3 pcs</t>
  </si>
  <si>
    <t>Set of stickers for electric switches, 6 pcs</t>
  </si>
  <si>
    <t>Set of stickers for the floorboards</t>
  </si>
  <si>
    <t>PVC Lettering ( per each letter up to 30x30cm )</t>
  </si>
  <si>
    <t>Electric equipment</t>
  </si>
  <si>
    <t>Electric switch ON-OFF</t>
  </si>
  <si>
    <t>Electric switch (ON)-OFF</t>
  </si>
  <si>
    <t>Electric switch ON-OFF-ON</t>
  </si>
  <si>
    <t>10A fuse with fuse holder</t>
  </si>
  <si>
    <t>Battery disconnectior</t>
  </si>
  <si>
    <t>Battery tray</t>
  </si>
  <si>
    <t>Battery box</t>
  </si>
  <si>
    <t>Battery disconnector with battery wire</t>
  </si>
  <si>
    <t>3 marine switches set with fuses</t>
  </si>
  <si>
    <t>5 marine switches set with fuses</t>
  </si>
  <si>
    <t>Electric horn external</t>
  </si>
  <si>
    <t>Electric horn inbuilt</t>
  </si>
  <si>
    <t>Bilge pump with drain piping &amp; wiring</t>
  </si>
  <si>
    <t>Electric accessory socket (phone charge plug)</t>
  </si>
  <si>
    <t>Fuel and water equipment</t>
  </si>
  <si>
    <t>Plastic fuel tank with send , 91 lit</t>
  </si>
  <si>
    <t>Fuel level send</t>
  </si>
  <si>
    <t>Brass chromed deck filler "FUEL"</t>
  </si>
  <si>
    <t>Water tank, 50 lit</t>
  </si>
  <si>
    <t>Brass chromed deck filler "WATER"</t>
  </si>
  <si>
    <t>Shower set</t>
  </si>
  <si>
    <t>Water pump</t>
  </si>
  <si>
    <t>Plastic fuel tank with send , 141 lit</t>
  </si>
  <si>
    <t>Замена цвета баллона на БЕЛЫЙ (только для ПВХ)</t>
  </si>
  <si>
    <t>Описание RUS</t>
  </si>
  <si>
    <t>Описание ENG</t>
  </si>
  <si>
    <t>Optional Equipment and Accessories</t>
  </si>
  <si>
    <t>Parts and Materials</t>
  </si>
  <si>
    <t>Чехол на кормовое сиденье S550L/C</t>
  </si>
  <si>
    <t>Чехол на кормовое сиденье S550R, S650</t>
  </si>
  <si>
    <t>S550L, S550C</t>
  </si>
  <si>
    <t>S550R, S650</t>
  </si>
  <si>
    <t>Стойка пассажирская SD-12</t>
  </si>
  <si>
    <t>Дополнительная стойка пассажирская SD-14</t>
  </si>
  <si>
    <t>Сандек носовой с подушками для S550L (CL-05)</t>
  </si>
  <si>
    <t>Сандек носовой с подушками для S550L (CL-15)</t>
  </si>
  <si>
    <t xml:space="preserve">Сандек носовой с подушками для S550R </t>
  </si>
  <si>
    <t>Сандек носовой с подушками для  S650L (CL-04)</t>
  </si>
  <si>
    <t>Сандек носовой с подушками для  S650L (CL-15)</t>
  </si>
  <si>
    <t>Съемный носовой сандек с подушками для G650</t>
  </si>
  <si>
    <t>Съемный кормовой сандек малый с подушками для  G650</t>
  </si>
  <si>
    <t>Съемный кормовой сандек большой с подушками для G650</t>
  </si>
  <si>
    <t>Съемный носовой сандек с мягкой подушкой для G500</t>
  </si>
  <si>
    <t>Сандек носовой с мягкой подушкой для S470NL</t>
  </si>
  <si>
    <t>Сандек носовой с мягкой подушкой для S520L</t>
  </si>
  <si>
    <t>Сандек носовой с мягкой подушкой для S520L (CL-03)</t>
  </si>
  <si>
    <t>Сандек носовой с мягкой подушкой для G480</t>
  </si>
  <si>
    <t>Сандек носовой с мягкой подушкой для S420NL</t>
  </si>
  <si>
    <t>Съемный носовой сандек с подушками для G850</t>
  </si>
  <si>
    <t>Кринолины с нишей для концов для G850</t>
  </si>
  <si>
    <t>Fiberglass step ends for S300, S330, G340</t>
  </si>
  <si>
    <t>2 законцовки баллона для S275</t>
  </si>
  <si>
    <t>Арка буксировки лыжника для G650</t>
  </si>
  <si>
    <t>Навигационная арка/арка буксировки лыжника для G500, полированая</t>
  </si>
  <si>
    <t>Арка буксировки лыжника для G850</t>
  </si>
  <si>
    <t>Комплект электрооборудования № E5 (для лодок без арок)</t>
  </si>
  <si>
    <t>Комплект электрооборудования № E6 (для лодок с арками)</t>
  </si>
  <si>
    <t>Холодильник ISOTERM DR65 st/st</t>
  </si>
  <si>
    <t>Защита киля, Пакет А для S250</t>
  </si>
  <si>
    <t>Защита баллона, Пакет Б для S250</t>
  </si>
  <si>
    <t>Защита киля, Пакет А для S275</t>
  </si>
  <si>
    <t>Защита баллона, Пакет Б для S275</t>
  </si>
  <si>
    <t>Защита киля, Пакет А для S300</t>
  </si>
  <si>
    <t>Защита баллона, Пакет Б для S300</t>
  </si>
  <si>
    <t>Защита киля, Пакет А для S330</t>
  </si>
  <si>
    <t>Защита баллона, Пакет Б для S330</t>
  </si>
  <si>
    <t>Защита киля, Пакет А для S370</t>
  </si>
  <si>
    <t>Защита баллона, Пакет Б для S370</t>
  </si>
  <si>
    <t>Защита киля, Пакет А для S420</t>
  </si>
  <si>
    <t>Защита баллона, Пакет Б для S420</t>
  </si>
  <si>
    <t>Защита киля, Пакет А для S470</t>
  </si>
  <si>
    <t>Защита баллона, Пакет Б для S470</t>
  </si>
  <si>
    <t>Защита киля, Пакет А для S520</t>
  </si>
  <si>
    <t>Защита баллона, Пакет Б для S520</t>
  </si>
  <si>
    <t>Защита киля, Пакет А для S550</t>
  </si>
  <si>
    <t>Защита баллона, Пакет Б для S550</t>
  </si>
  <si>
    <t>Защита киля, Пакет А для S650</t>
  </si>
  <si>
    <t>Защита баллона, Пакет Б для S650</t>
  </si>
  <si>
    <t>Защита киля, Пакет А для G340</t>
  </si>
  <si>
    <t>Защита баллона, Пакет Б для G340</t>
  </si>
  <si>
    <t>Защита киля, Пакет А для G380</t>
  </si>
  <si>
    <t>Защита баллона, Пакет Б для G380</t>
  </si>
  <si>
    <t>Защита киля, Пакет А для G480</t>
  </si>
  <si>
    <t>Защита баллона, Пакет Б для G480</t>
  </si>
  <si>
    <t>Защита киля, Пакет А для R380</t>
  </si>
  <si>
    <t>Защита баллона, Пакет Б для R380</t>
  </si>
  <si>
    <t>Защита киля, Пакет А для R420</t>
  </si>
  <si>
    <t>Защита баллона, Пакет Б для R420</t>
  </si>
  <si>
    <t>Защита киля, Пакет А для R460</t>
  </si>
  <si>
    <t>Защита баллона, Пакет Б для R460</t>
  </si>
  <si>
    <t>Защита киля, Пакет А для C240</t>
  </si>
  <si>
    <t>Защита баллона, Пакет Б для C240</t>
  </si>
  <si>
    <t>Защита киля, Пакет А для C270</t>
  </si>
  <si>
    <t>Защита баллона, Пакет Б для C270</t>
  </si>
  <si>
    <t>Защита киля, Пакет А для C300</t>
  </si>
  <si>
    <t>Защита баллона, Пакет Б для C300</t>
  </si>
  <si>
    <t>Защита киля, Пакет А для C330</t>
  </si>
  <si>
    <t>Защита баллона, Пакет Б для C330</t>
  </si>
  <si>
    <t>Защита киля, Пакет А для C360</t>
  </si>
  <si>
    <t>Защита баллона, Пакет Б для C360</t>
  </si>
  <si>
    <t>Защита киля, Пакет А для G650</t>
  </si>
  <si>
    <t>Защита баллона, Пакет Б для G650</t>
  </si>
  <si>
    <t>Защита киля, Пакет А для G850</t>
  </si>
  <si>
    <t>Защита баллона, Пакет Б для G500</t>
  </si>
  <si>
    <t>Защита киля, Пакет А для G500</t>
  </si>
  <si>
    <t>Набор подставок для демонстрации лодки</t>
  </si>
  <si>
    <t>Чехол на стойку CL-16</t>
  </si>
  <si>
    <t>Чехол на стойку CL-20 и кормовой диван для G500</t>
  </si>
  <si>
    <t>Чехол на лодку G650LF</t>
  </si>
  <si>
    <t>Чехол на лодку G500LF</t>
  </si>
  <si>
    <t>Чехол на лодку G850</t>
  </si>
  <si>
    <t>Чехол на лодку S250</t>
  </si>
  <si>
    <t>Чехол на лодку S275</t>
  </si>
  <si>
    <t>Чехол на лодку S300</t>
  </si>
  <si>
    <t>Чехол на лодку S300S</t>
  </si>
  <si>
    <t>Чехол на лодку S300L</t>
  </si>
  <si>
    <t>Чехол на лодку S330</t>
  </si>
  <si>
    <t>Чехол на лодку S330S</t>
  </si>
  <si>
    <t>Чехол на лодку S330L</t>
  </si>
  <si>
    <t>Чехол на лодку S370N</t>
  </si>
  <si>
    <t>Чехол на лодку S370NS</t>
  </si>
  <si>
    <t>Чехол на лодку S370NL</t>
  </si>
  <si>
    <t>Чехол на лодку S420N</t>
  </si>
  <si>
    <t>Чехол на лодку S420NS</t>
  </si>
  <si>
    <t>Чехол на лодку S420NL</t>
  </si>
  <si>
    <t>Чехол на лодку S470N</t>
  </si>
  <si>
    <t>Чехол на лодку S470NS</t>
  </si>
  <si>
    <t>Чехол на лодку S470NL</t>
  </si>
  <si>
    <t>Чехол на стойку SD-11</t>
  </si>
  <si>
    <t>Чехол на лодку S520LF со ст/пл законцовками баллона</t>
  </si>
  <si>
    <t>Чехол на лодку S520SF со ст/пл законцовками баллона</t>
  </si>
  <si>
    <t>Чехол на лодку S520F со ст/пл законцовками баллона</t>
  </si>
  <si>
    <t>Чехол на лодку S470NLF со ст/пл законцовками баллона</t>
  </si>
  <si>
    <t>Чехол на лодку S470NSF со ст/пл законцовками баллона</t>
  </si>
  <si>
    <t>Чехол на лодку S470NF со ст/пл законцовками баллона</t>
  </si>
  <si>
    <t>Чехол на лодку S420NLF со ст/пл законцовками баллона</t>
  </si>
  <si>
    <t>Чехол на лодку S420NSF со ст/пл законцовками баллона</t>
  </si>
  <si>
    <t>Чехол на лодку S420NF со ст/пл законцовками баллона</t>
  </si>
  <si>
    <t>Чехол на лодку S370NLF со ст/пл законцовками баллона</t>
  </si>
  <si>
    <t>Чехол на лодку S370NSF со ст/пл законцовками баллона</t>
  </si>
  <si>
    <t>Чехол на лодку S370NF со ст/пл законцовками баллона</t>
  </si>
  <si>
    <t>Чехол на лодку S330LF со ст/пл законцовками баллона</t>
  </si>
  <si>
    <t>Чехол на лодку S330SF со ст/пл законцовками баллона</t>
  </si>
  <si>
    <t>Чехол на лодку S330F со ст/пл законцовками баллона</t>
  </si>
  <si>
    <t>Чехол на лодку S300LF со ст/пл законцовками баллона</t>
  </si>
  <si>
    <t>Чехол на лодку S300SF со ст/пл законцовками баллона</t>
  </si>
  <si>
    <t>Чехол на лодку S300F со ст/пл законцовками баллонаs</t>
  </si>
  <si>
    <t>Чехол на лодку S275F со ст/пл законцовками баллона</t>
  </si>
  <si>
    <t>Изменение высоты транца под короткую ногу (381 мм)</t>
  </si>
  <si>
    <r>
      <t xml:space="preserve">S370N </t>
    </r>
    <r>
      <rPr>
        <b/>
        <sz val="11"/>
        <color rgb="FFFF0000"/>
        <rFont val="Tahoma"/>
        <family val="2"/>
        <charset val="204"/>
      </rPr>
      <t>Bestseller</t>
    </r>
  </si>
  <si>
    <t>RG370R limited edition</t>
  </si>
  <si>
    <t>Тент солнцезащитный нержавеющий 3-арочный №6S</t>
  </si>
  <si>
    <t>Электрический туалет комплект (помпа, черный бак для воды 60л с угольным фильтром и индикатором уровня</t>
  </si>
  <si>
    <t>Носовая якорная накладка с роульсом и уткой</t>
  </si>
  <si>
    <t>Стеклопластик</t>
  </si>
  <si>
    <t>Декор (варианты обивки)</t>
  </si>
  <si>
    <t xml:space="preserve">Light-grey (option) </t>
  </si>
  <si>
    <t xml:space="preserve">Dark-grey (option) </t>
  </si>
  <si>
    <t xml:space="preserve">Olive (option) </t>
  </si>
  <si>
    <t xml:space="preserve">Navy blue (option) </t>
  </si>
  <si>
    <t xml:space="preserve">Black (option) </t>
  </si>
  <si>
    <t>Цвет: баллона, стеклопластика и декор (варианты обивки)</t>
  </si>
  <si>
    <t>S300L</t>
  </si>
  <si>
    <r>
      <t xml:space="preserve">S420NL </t>
    </r>
    <r>
      <rPr>
        <b/>
        <sz val="11"/>
        <color rgb="FFFF0000"/>
        <rFont val="Tahoma"/>
        <family val="2"/>
        <charset val="204"/>
      </rPr>
      <t>Bestseller</t>
    </r>
  </si>
  <si>
    <t xml:space="preserve">White (Standard) </t>
  </si>
  <si>
    <t>Стойка рулевая CL-04, верхнее крепление ПДУ</t>
  </si>
  <si>
    <t>Стойка рулевая CL-04, боковое крепление ПДУ</t>
  </si>
  <si>
    <t>Две стеклопластиковые кормовые платформы с нерж. лестницей для подъема из воды</t>
  </si>
  <si>
    <t>Расширение для носового сан-дека с подушками</t>
  </si>
  <si>
    <t>Замена винилис-кожи на SILVERTEX для подушек сандека</t>
  </si>
  <si>
    <t>Замена винилис-кожи на SILVERTEX для расширения подушек сандека</t>
  </si>
  <si>
    <t>Защитный чехол на рулевую стойку CL-22</t>
  </si>
  <si>
    <t>Защитный чехол на рулевую стойку CL-20 и кормовое сиденье</t>
  </si>
  <si>
    <t>Душевой набор с эл. помпой, 50 л баком и душевой головкой</t>
  </si>
  <si>
    <t>Противоскользящий набор SeaDeck</t>
  </si>
  <si>
    <t>GRAND Golden Line G580</t>
  </si>
  <si>
    <t>Light-grey</t>
  </si>
  <si>
    <t>Dark-grey</t>
  </si>
  <si>
    <t>Black</t>
  </si>
  <si>
    <t xml:space="preserve">Mocha / Black (Brushed) </t>
  </si>
  <si>
    <t xml:space="preserve">Storm Gray / Black (Brushed) </t>
  </si>
  <si>
    <t xml:space="preserve">Midnight Black / Grey (Brushed) </t>
  </si>
  <si>
    <t>Стандартное оборудование</t>
  </si>
  <si>
    <t>Съемный столик на опоре с 4-мя нерж. подстаканниками</t>
  </si>
  <si>
    <t>Защитный чехол на рулевую стойку CL-21</t>
  </si>
  <si>
    <t>Защитный чехол на стойку SD-21</t>
  </si>
  <si>
    <t>Защитный чехол на рулевую стойку CL-16</t>
  </si>
  <si>
    <t>Защитный чехол на стойку SD-11</t>
  </si>
  <si>
    <t>Защитный чехол на стойки CL-21, SD-21 и кормовой диван</t>
  </si>
  <si>
    <t>Защитный чехол на пассажирскую стойку SD-22</t>
  </si>
  <si>
    <t>CL-22</t>
  </si>
  <si>
    <t>Olive</t>
  </si>
  <si>
    <t>Сombined</t>
  </si>
  <si>
    <t>Light-grey / White (standard)</t>
  </si>
  <si>
    <t>Dark-grey / White (standard)</t>
  </si>
  <si>
    <t>Black / White (standard)</t>
  </si>
  <si>
    <t>Защитный чехол на стойку пассажирскую SD-15</t>
  </si>
  <si>
    <t>SD-15</t>
  </si>
  <si>
    <t>Hydraulic steering system 20'</t>
  </si>
  <si>
    <t>Hydraulic steering system 22'</t>
  </si>
  <si>
    <t>Система рулевого управления гидравлическая 20' ft</t>
  </si>
  <si>
    <t>Система рулевого управления гидравлическая 22' ft</t>
  </si>
  <si>
    <t>Double pop-up seat SD-15 with stowage and back</t>
  </si>
  <si>
    <t>G580</t>
  </si>
  <si>
    <t>Bow removable sundeck extention with cushions for G580</t>
  </si>
  <si>
    <t>3-arch bimini top No6S (st.steel frame)</t>
  </si>
  <si>
    <t>SILVERTEX upgrade for G500</t>
  </si>
  <si>
    <t>SILVERTEX upgrade for G500 bow sundeck</t>
  </si>
  <si>
    <t>SILVERTEX upgrade for G580</t>
  </si>
  <si>
    <t>SILVERTEX upgrade for G580 bow sundeck</t>
  </si>
  <si>
    <t>SILVERTEX upgrade for G580 bow sundeck extension</t>
  </si>
  <si>
    <t>SILVERTEX upgrade for G650</t>
  </si>
  <si>
    <t>SILVERTEX upgrade for G650 bow sundeck</t>
  </si>
  <si>
    <t>SILVERTEX upgrade for G650 rear sundeck</t>
  </si>
  <si>
    <t>SILVERTEX upgrade for G650 rear sundeck extension</t>
  </si>
  <si>
    <t>SILVERTEX upgrade for G650 rear removable cushion (central)</t>
  </si>
  <si>
    <t>SILVERTEX upgrade for G650 rear removable cushion (left)</t>
  </si>
  <si>
    <t>SILVERTEX upgrade for G650 rear removable cushion (right)</t>
  </si>
  <si>
    <t>SILVERTEX upgrade for G650 bow removable cushion</t>
  </si>
  <si>
    <t>SILVERTEX upgrade for G850</t>
  </si>
  <si>
    <t>SILVERTEX upgrade for G850 rear sundeck</t>
  </si>
  <si>
    <t>Стойка пассажирская SD-15 с откидным сиденьем</t>
  </si>
  <si>
    <t>Замена основного материала подушек (винилис-кожи) на ткань SILVERTEX для S300S, S330S, S370NS</t>
  </si>
  <si>
    <t>Замена основного материала подушек (винилис-кожи) на ткань SILVERTEX для  S300L, S330L</t>
  </si>
  <si>
    <t>Замена основного материала подушек (винилис-кожи) на ткань SILVERTEX для  S420NS, S470NS, S520S</t>
  </si>
  <si>
    <t>Замена основного материала подушек (винилис-кожи) на ткань SILVERTEX для  S370NL, S420NL</t>
  </si>
  <si>
    <t>Замена основного материала подушек носового сандека на SILVERTEX для S370NL, S420NL</t>
  </si>
  <si>
    <t>Замена основного материала подушек (винилис-кожи) на ткань SILVERTEX для  S470NL</t>
  </si>
  <si>
    <t>Замена основного материала подушек носового сандека на SILVERTEX для S470NL</t>
  </si>
  <si>
    <t>Замена основного материала подушек (винилис-кожи) на ткань SILVERTEX для  S520L</t>
  </si>
  <si>
    <t>Замена основного материала подушек носового сандека на SILVERTEX для S520L</t>
  </si>
  <si>
    <t>Замена основного материала подушек (винилис-кожи) на ткань SILVERTEX для  S550RF</t>
  </si>
  <si>
    <t>Замена основного материала подушек носового сандека на SILVERTEX для S550RF</t>
  </si>
  <si>
    <t>Замена основного материала подушек (винилис-кожи) на ткань SILVERTEX для  S650</t>
  </si>
  <si>
    <t>Замена основного материала подушек носового сандека на SILVERTEX для S650</t>
  </si>
  <si>
    <t>Замена основного материала подушек (винилис-кожи) на ткань SILVERTEX для  G340EF</t>
  </si>
  <si>
    <t>Замена основного материала подушек (винилис-кожи) на ткань SILVERTEX для  G380EF</t>
  </si>
  <si>
    <t>Замена основного материала подушек (винилис-кожи) на ткань SILVERTEX для  G480LF, G480EF</t>
  </si>
  <si>
    <t>Замена основного материала подушек носового сандека на SILVERTEX для G480LF, G480EF</t>
  </si>
  <si>
    <t>Замена основного материала подушек (винилис-кожи) на ткань SILVERTEX для  G500</t>
  </si>
  <si>
    <t>Замена основного материала подушек носового сандека на SILVERTEX для G500</t>
  </si>
  <si>
    <t>Замена основного материала подушек (винилис-кожи) на ткань SILVERTEX для  G580</t>
  </si>
  <si>
    <t>Замена основного материала подушек носового сандека на SILVERTEX для G580</t>
  </si>
  <si>
    <t>Замена основного материала подушек расширения носового сандека на SILVERTEX для G580</t>
  </si>
  <si>
    <t>Замена основного материала подушек (винилис-кожи) на ткань SILVERTEX для  G650</t>
  </si>
  <si>
    <t>Замена основного материала подушек носового сандека на SILVERTEX для G650</t>
  </si>
  <si>
    <t>Замена основного материала подушек кормового малого сандека на SILVERTEX для G650</t>
  </si>
  <si>
    <t>Замена основного материала подушеки расшерения кормового сандека на SILVERTEX для G650</t>
  </si>
  <si>
    <t>Замена основного материала задней съемной подушки (центр.) сандека на SILVERTEX для G650</t>
  </si>
  <si>
    <t>Замена основного материала подушек (винилис-кожи) на ткань SILVERTEX для  G850</t>
  </si>
  <si>
    <t>Замена основного материала подушек кормового сандека на SILVERTEX для G850</t>
  </si>
  <si>
    <t>Замена основного материала задней съемной подушки (левая) сандека на SILVERTEX для G650</t>
  </si>
  <si>
    <t>Замена основного материала задней съемной подушки (правая) сандека на SILVERTEX для G650</t>
  </si>
  <si>
    <t>Замена основного материала задней съемной подушки (задн.) сандека на SILVERTEX для G650</t>
  </si>
  <si>
    <t>Bow step plate No11 (LED nav lights, pull-up cleat &amp; anchor roller)</t>
  </si>
  <si>
    <t>G650-G850</t>
  </si>
  <si>
    <t>Two swimming platforms with ladder for G580</t>
  </si>
  <si>
    <t>Носовая якорная накладка No11 с якорным роликом, уткой и навигационными огнями (LED) для S520</t>
  </si>
  <si>
    <t>Съемный столик с 4-мя нерж подстаканниками для G650, G850</t>
  </si>
  <si>
    <t>2 кормовых платформы с нерж лестницей и поручнем для S550, S650</t>
  </si>
  <si>
    <t>2 кормовых платформы с нерж лестницей и поручнем для G650</t>
  </si>
  <si>
    <t>2 кормовых платформы с нерж лестницей и поручнем для G500</t>
  </si>
  <si>
    <t>2 кормовых платформы с нерж лестницей и поручнем для G850</t>
  </si>
  <si>
    <t>2 кормовых платформы с нерж лестницей и поручнем для G580</t>
  </si>
  <si>
    <t>Waterski towing/navigation arch for G580, polished</t>
  </si>
  <si>
    <t>Stainless steel bow railing for G580</t>
  </si>
  <si>
    <t>1 поручня кормовых на ст/пл опорах, нержавеющие для S650</t>
  </si>
  <si>
    <t>Water shower set incl. pump, 100-lit tank; sink with fauset in driving seat</t>
  </si>
  <si>
    <t>Electric WC set incl.pump, black water tank 60l with charcoal filter and level indicator</t>
  </si>
  <si>
    <t>Overall cover for G580LF</t>
  </si>
  <si>
    <t>Cover for steering console CL-21</t>
  </si>
  <si>
    <t>Cover for steering console CL-21, SD-21 &amp; rear seat G850</t>
  </si>
  <si>
    <t>Cover for steering console CL-22</t>
  </si>
  <si>
    <t>Cover for steering console CL-22, SD-22 &amp; rear seat G580</t>
  </si>
  <si>
    <t>Cover for Double seat SD-15</t>
  </si>
  <si>
    <t>Cover for Cruising bar SD-21</t>
  </si>
  <si>
    <t>Cover for Double seat SD-22</t>
  </si>
  <si>
    <t>Чехол на лодку for G580LF</t>
  </si>
  <si>
    <t>Чехол на рулевую стойку CL-21</t>
  </si>
  <si>
    <t>Чехол на рулевую стойку CL-22</t>
  </si>
  <si>
    <t>Чехол на стойку SD-15</t>
  </si>
  <si>
    <t>Чехол на стойку SD-21</t>
  </si>
  <si>
    <t>Чехол на стойку SD-22</t>
  </si>
  <si>
    <t>G580 keel protector, Package A</t>
  </si>
  <si>
    <t>G580 tube protector, Package B</t>
  </si>
  <si>
    <t>Защита баллона, Пакет Б для G580</t>
  </si>
  <si>
    <t>Защита киля, Пакет А для G580</t>
  </si>
  <si>
    <t>Sea Deck antiskid</t>
  </si>
  <si>
    <t>Sea Deck antiskid set for G340</t>
  </si>
  <si>
    <t>Sea Deck antiskid set for G380</t>
  </si>
  <si>
    <t>Sea Deck antiskid set for G480</t>
  </si>
  <si>
    <t>Sea Deck antiskid set for G500</t>
  </si>
  <si>
    <t>Sea Deck antiskid set for G580</t>
  </si>
  <si>
    <t>Sea Deck antiskid set for G650</t>
  </si>
  <si>
    <t>Sea Deck antiskid set for G850</t>
  </si>
  <si>
    <t>ПВХ Буквы высотой до 30 см  на баллоне (за 1 шт.)</t>
  </si>
  <si>
    <t>NAUTILUS</t>
  </si>
  <si>
    <t>Стеклопластиковая моторная лодка</t>
  </si>
  <si>
    <t>Общая длина (cм)</t>
  </si>
  <si>
    <t>Длина внутри (cм)</t>
  </si>
  <si>
    <t>Ширина наибольшая (cм)</t>
  </si>
  <si>
    <t>Ширина внутри (cм)</t>
  </si>
  <si>
    <t>Вес лодки без двигателя (кг)</t>
  </si>
  <si>
    <t>D, C</t>
  </si>
  <si>
    <t>xx°/xx°</t>
  </si>
  <si>
    <t>GRAND N585</t>
  </si>
  <si>
    <t xml:space="preserve"> </t>
  </si>
  <si>
    <t>Защитный чехол кормовой диван</t>
  </si>
  <si>
    <t>Носовой рундук</t>
  </si>
  <si>
    <t>Стойка пассажирская SD-11</t>
  </si>
  <si>
    <t>Double seat SD-11 with two folding seats, stowage and two capholders</t>
  </si>
  <si>
    <t>Hydraulic steering system 26'</t>
  </si>
  <si>
    <t>Система рулевого управления гидравлическая 26' ft</t>
  </si>
  <si>
    <t>Upgrade to custom gelcoat color for G580 (bottom hull &amp; step ends)</t>
  </si>
  <si>
    <t>Waterski towing arch with GRP top for G580</t>
  </si>
  <si>
    <t>Буксирная арка для G580</t>
  </si>
  <si>
    <t>Cover for steering console CL-17, side seat and SD-12</t>
  </si>
  <si>
    <t>Cover for steering console CL-16, SD-11 &amp; rear seat G650</t>
  </si>
  <si>
    <t>Чехол для рулевой консоли CL-17, бокового сиденья и SD-12</t>
  </si>
  <si>
    <t>Inflatable tube for G650F, PVC</t>
  </si>
  <si>
    <t>Inflatable tube for G650HF, HYPALON</t>
  </si>
  <si>
    <t>Inflatable tube for G500F, PVC</t>
  </si>
  <si>
    <t>Inflatable tube for G500HF, HYPALON</t>
  </si>
  <si>
    <t>Баллон надувной для лодки G650F, PVC</t>
  </si>
  <si>
    <t>Баллон надувной для лодки G650HF, HYPALON</t>
  </si>
  <si>
    <t>Баллон надувной для лодки G500F, PVC</t>
  </si>
  <si>
    <t>Баллон надувной для лодки G500HF, HYPALON</t>
  </si>
  <si>
    <t>Навигационная арка/арка буксировки лыжника №1</t>
  </si>
  <si>
    <t>Навигационная арка/арка буксировки лыжника №2</t>
  </si>
  <si>
    <t>Замена рулевого колеса Ultraflex (стандарт) на PERFORMANCE (Black)</t>
  </si>
  <si>
    <t>Рулевое колесо PERFORMANCE (Black)</t>
  </si>
  <si>
    <t xml:space="preserve">2 нерж. поручня за спинкой кормового дивана </t>
  </si>
  <si>
    <t>2 нерж. поручня за спинкой кормового дивана для лодки с аркой №2</t>
  </si>
  <si>
    <t>Защитный чехол на стойки CL-16, SD-11 и кормовой диван</t>
  </si>
  <si>
    <t>Защитный чехол на стойки CL-22, SD-22 и кормовой диван</t>
  </si>
  <si>
    <t>Steering wheel PERFORMANCE (Black)</t>
  </si>
  <si>
    <t>Upgrade to PERFORMANCE (Black) steering wheel</t>
  </si>
  <si>
    <t>2 rear seat extended handrails for G580 (for boat with GRP top arch )</t>
  </si>
  <si>
    <t>2 rear seat extended handrails for G650</t>
  </si>
  <si>
    <t>2 rear seat extended handrails for G850</t>
  </si>
  <si>
    <t>G580 with GRP top arch</t>
  </si>
  <si>
    <t>2 нерж. поручня за спинкой кормового дивана для G650</t>
  </si>
  <si>
    <t>3 нерж. поручня за спинкой кормового дивана для G850</t>
  </si>
  <si>
    <t>2 нерж. поручня за спинкой кормового дивана для лодки G580 с аркой №2</t>
  </si>
  <si>
    <t>Узел опоры ПВХ с винтами для крепления солнцезащитного тента</t>
  </si>
  <si>
    <t>Замена рулевого колеса Ultraflex на PERFORMANCE (Black)</t>
  </si>
  <si>
    <t>20 ° / 17 °</t>
  </si>
  <si>
    <t>578×225×117</t>
  </si>
  <si>
    <t>143×112×125</t>
  </si>
  <si>
    <t>105×62×91</t>
  </si>
  <si>
    <t>Экстерьер | Интерьер</t>
  </si>
  <si>
    <t xml:space="preserve">Два задних люка с нишей для швартовочных концов </t>
  </si>
  <si>
    <t>Creamy</t>
  </si>
  <si>
    <t>Off-white</t>
  </si>
  <si>
    <t>Две стеклопластиковые кормовые платформы с выдвигающейся нерж. лестницей для подъема из воды</t>
  </si>
  <si>
    <t>• (2)</t>
  </si>
  <si>
    <r>
      <t>G580</t>
    </r>
    <r>
      <rPr>
        <b/>
        <sz val="11"/>
        <color rgb="FFFF0000"/>
        <rFont val="Tahoma"/>
        <family val="2"/>
        <charset val="204"/>
      </rPr>
      <t xml:space="preserve"> Bestseller</t>
    </r>
  </si>
  <si>
    <r>
      <t>G500</t>
    </r>
    <r>
      <rPr>
        <b/>
        <sz val="11"/>
        <color rgb="FFFF0000"/>
        <rFont val="Tahoma"/>
        <family val="2"/>
        <charset val="204"/>
      </rPr>
      <t xml:space="preserve"> Bestseller</t>
    </r>
  </si>
  <si>
    <t xml:space="preserve"> Кормовой диван / рундук</t>
  </si>
  <si>
    <t xml:space="preserve">SD-21 </t>
  </si>
  <si>
    <t>SD-11</t>
  </si>
  <si>
    <t>SD-22</t>
  </si>
  <si>
    <t>N585</t>
  </si>
  <si>
    <t>GRAND Golden Line G650</t>
  </si>
  <si>
    <t>Два клапана избыточного давления Leafield</t>
  </si>
  <si>
    <t>2280/2281</t>
  </si>
  <si>
    <t>Creamy / White (standard)</t>
  </si>
  <si>
    <t>Off-white / White (standard)</t>
  </si>
  <si>
    <t>Рулевое колесо Ultraflex</t>
  </si>
  <si>
    <t>Black "SPORT"</t>
  </si>
  <si>
    <t>White "De Luxe"</t>
  </si>
  <si>
    <t>Клапан избыточного давления Leafield</t>
  </si>
  <si>
    <t xml:space="preserve">BELUGA Off White (Standard) </t>
  </si>
  <si>
    <t>BELUGA Pearl-Grey (Standard)</t>
  </si>
  <si>
    <t xml:space="preserve">SILVERTEX Black (option) </t>
  </si>
  <si>
    <t xml:space="preserve">SILVERTEX Graphite (option) </t>
  </si>
  <si>
    <t xml:space="preserve">SILVERTEX Macadamia (option) </t>
  </si>
  <si>
    <t xml:space="preserve">SILVERTEX Mandarin (option) </t>
  </si>
  <si>
    <t xml:space="preserve">SILVERTEX Wine (option) </t>
  </si>
  <si>
    <t xml:space="preserve">CARBON FIBER Black (option) </t>
  </si>
  <si>
    <t xml:space="preserve">DIAMANTE Carbon (option) </t>
  </si>
  <si>
    <t xml:space="preserve">Creamy (option) </t>
  </si>
  <si>
    <t xml:space="preserve">Off-white (option) </t>
  </si>
  <si>
    <t>Midnight Black-Gray |Brushed (option)</t>
  </si>
  <si>
    <t>Storm Gray-Black |Brushed (option)</t>
  </si>
  <si>
    <t>Mocha-Black |Brushed (option)</t>
  </si>
  <si>
    <t>*   PVC 950 г/м² - standard for boats &gt;3,00 m &amp; ARGUS
     PVC 1100 г/м² - standard for boats 3,00 - 5,20 m
     PVC 1400 г/м² - standard for boats 5,50 - 6,50 m</t>
  </si>
  <si>
    <t>BELUGA Off White</t>
  </si>
  <si>
    <t>BELUGA Pearl-Grey</t>
  </si>
  <si>
    <t>CARBON FIBER Black</t>
  </si>
  <si>
    <t>DIAMANTE Carbon</t>
  </si>
  <si>
    <t>SILVERTEX Black</t>
  </si>
  <si>
    <t>SILVERTEX Graphite</t>
  </si>
  <si>
    <t>SILVERTEX Macadamia</t>
  </si>
  <si>
    <t>SILVERTEX Mandarin</t>
  </si>
  <si>
    <t>SILVERTEX Wine</t>
  </si>
  <si>
    <t>Замена основного материала подушек винилис-кожи на ткань</t>
  </si>
  <si>
    <t>выберите серию и цвет …</t>
  </si>
  <si>
    <t>Клапан избыточного давления BRAVO</t>
  </si>
  <si>
    <t>Защитный чехол на рулевую стойку и кормовое сиденье</t>
  </si>
  <si>
    <t>на главную</t>
  </si>
  <si>
    <t>от</t>
  </si>
  <si>
    <t>Гидравлическая система рулевого управления SeaStar (26ft) одномоторная с одним цилиндром</t>
  </si>
  <si>
    <t>Гидравлическая система рулевого управления UltraFlex двухмоторная с одним цилиндром</t>
  </si>
  <si>
    <t>Гидравлическая система рулевого управления UltraFlex двухмоторная с двумя цилиндрами</t>
  </si>
  <si>
    <t>Гидравлическая система рулевого управления UltraFlex одномоторная без гидравлического цилиндра</t>
  </si>
  <si>
    <t>Замена механической системы управления на гидравлическую (20ft)</t>
  </si>
  <si>
    <t>Overpressure valve Leafield with filter cap</t>
  </si>
  <si>
    <t>G340 - G480</t>
  </si>
  <si>
    <t>Overpressure valve Leafield with filter cap (2 pcs)</t>
  </si>
  <si>
    <t>Избыточный клапан BRAVO 0.24Bar</t>
  </si>
  <si>
    <t>Избыточный клапан Leafield</t>
  </si>
  <si>
    <t>Избыточный клапан Leafield 2 шт.</t>
  </si>
  <si>
    <t>Upgrade to custom gelcoat color for G850</t>
  </si>
  <si>
    <t>Замена цвета стеклопластика для S250, S275</t>
  </si>
  <si>
    <t>Замена цвета стеклопластика для S300, S330</t>
  </si>
  <si>
    <t>Замена цвета стеклопластика для S300S, S330S</t>
  </si>
  <si>
    <t>Замена цвета стеклопластика для S370, S470, S520</t>
  </si>
  <si>
    <t>Замена цвета стеклопластика для S370S, S470S, S520S</t>
  </si>
  <si>
    <t>Замена цвета стеклопластика для S370L, S470L, S520L</t>
  </si>
  <si>
    <t>Замена цвета стеклопластика для G340L, G340EF</t>
  </si>
  <si>
    <t>Замена цвета стеклопластика для G380L, G380EF</t>
  </si>
  <si>
    <t>Замена цвета стеклопластика для G500</t>
  </si>
  <si>
    <t>Замена цвета стеклопластика (нижняя корка и законцовки баллона) для G500</t>
  </si>
  <si>
    <t>Замена цвета стеклопластика (нижняя корка и законцовки баллона) для G580</t>
  </si>
  <si>
    <t>Замена цвета стеклопластика для G850</t>
  </si>
  <si>
    <t>Upgrage to black powder metal G340, G380</t>
  </si>
  <si>
    <t>Upgrage to black powder metal G420</t>
  </si>
  <si>
    <t>G420</t>
  </si>
  <si>
    <t>Upgrage to black powder metal G500</t>
  </si>
  <si>
    <t>Upgrage to black powder metal G580</t>
  </si>
  <si>
    <t>Upgrage to black powder metal G650</t>
  </si>
  <si>
    <t>Upgrage to black powder metal G850</t>
  </si>
  <si>
    <t>Порошковое покрытие всех нержавеющих деталей в черный цвет для G340, G380</t>
  </si>
  <si>
    <t>Порошковое покрытие всех нержавеющих деталей в черный цвет для G420</t>
  </si>
  <si>
    <t>Порошковое покрытие всех нержавеющих деталей в черный цвет для G500</t>
  </si>
  <si>
    <t>Порошковое покрытие всех нержавеющих деталей в черный цвет для G580</t>
  </si>
  <si>
    <t>Порошковое покрытие всех нержавеющих деталей в черный цвет для G650</t>
  </si>
  <si>
    <t>Порошковое покрытие всех нержавеющих деталей в черный цвет для G850</t>
  </si>
  <si>
    <t>Рулевое колесо</t>
  </si>
  <si>
    <t xml:space="preserve">Gussi Performance (option) </t>
  </si>
  <si>
    <t xml:space="preserve">Ultraflex White (Standard) </t>
  </si>
  <si>
    <t xml:space="preserve">Ultraflex Black (Standard) </t>
  </si>
  <si>
    <t>Ветровое стекло и поручень для рулевой консоли CS-01</t>
  </si>
  <si>
    <t>CL-24</t>
  </si>
  <si>
    <t>Арка (мачта) навигацион- ная</t>
  </si>
  <si>
    <t>GRAND Golden Line G420</t>
  </si>
  <si>
    <t>Комплект электрооборудования № E7</t>
  </si>
  <si>
    <t>Защитный чехол на рулевую стойку CL-08 и кормовой диван</t>
  </si>
  <si>
    <t>Носовая якорная накладка с роликом и выдвижной уткой</t>
  </si>
  <si>
    <t>• Стеклопластиковый корпус типа «Глубокое V» с реданной системой DART (белый цвет)
• 5-секционный надувной баллон, ПВХ, 1100 г/м², светло-серый
• Рулевая стойка CL-14 с передним мягким сиденьем, ветровым стеклом и поручнем
• Механическая система рулевого управления (Т71), рулевой трос (М66)
• Рулевое колесо Ultraflex
• Заднее двухместное сиденье SD-10 со спинкой и контейнером с мягкой подушкой 
• Носовой отсек с мягкой съемной подушкой
• Антискользящяя поверхность палубы
• Встроенные нержавеющие узлы для крепления рулевой и пассажирской стоек
• Гофрошланг в межпалубном пространстве для скрытого монтажа коммуникаций
• Рецесс и дренажный клапан с распорной пробкой 
• Кингстон - клапан водоотлива из межпалубного пространства
• Усиленный транец с внешней накладкой для крепления двигателя 
• 2 кормовые нержавеющие утки 
• Носовая ручка из ПВХ
• 10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</si>
  <si>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DART (белый цвет)
• 3-секционный надувной баллон, ПВХ, 1100 г/м², светло-серый
• Рулевая стойка CL-11 с передним мягким сиденьем, ветровым стеклом и поручнем
• Механическая система рулевого управления (Т67), рулевой трос (М58)
• Рулевое колесо Ultraflex
• Заднее двухместное сиденье SD-06 со спинкой и контейнером с мягкой подушкой 
• Носовой отсек с мягкой съемной подушкой
• Антискользящяя поверхность палубы
• Встроенные нержавеющие узлы для крепления рулевой и пассажирской стоек
• Гофрошланг в межпалубном пространстве для скрытого монтажа коммуникаций
• Рецесс и дренажный клапан с распорной пробкой 
• Кингстон - клапан водоотлива из межпалубного пространства
• Усиленный транец с внешней накладкой для крепления двигателя 
• Носовая ручка из ПВХ
• 10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</si>
  <si>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DART (белый цвет)
• Система из 4 поперечных скоростных реданов
• 3-секционный надувной баллон, ПВХ, 1100 г/м², светло-серый
• Рулевая стойка CL-11 с передним мягким сиденьем, ветровым стеклом и поручнем
• Механическая система рулевого управления (Т67), рулевой трос (М58)
• Рулевое колесо Ultraflex
• Заднее двухместное сиденье SD-06 со спинкой и контейнером с мягкой подушкой 
• Носовой отсек с мягкой съемной подушкой
• Антискользящяя поверхность палубы
• Встроенные нержавеющие узлы для крепления рулевой и пассажирской стоек
• Гофрошланг в межпалубном пространстве для скрытого монтажа коммуникаций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Носовая ручка из ПВХ
• 8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</si>
  <si>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(белый цвет) 
• Система из 4 поперечных скоростных реданов
• 3-секционный надувной баллон, ПВХ, 1100 г/м², светло-серый
• Рулевая стойка CL-17 с нержавеющим поручнем
• Механическая система рулевого управления (Т67), рулевой трос (М58)
• Рулевое колесо Ultraflex
• Заднее двухместное сиденье SD-12 со спинкой и контейнером с мягкой подушкой 
• Антискользящяя поверхность палубы 
• Встроенные нержавеющие узлы для крепления рулевой и пассажирской стоек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</si>
  <si>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(белый цвет)
• Система из 4 поперечных скоростных реданов
• 3-секционный надувной баллон, ПВХ, 1100 г/м², светло-серый
• Рулевая стойка CL-17 с нержавеющим поручнем
• Механическая система рулевого управления (Т67), рулевой трос (М58)
• Рулевое колесо Ultraflex
• Заднее двухместное сиденье SD-12 со спинкой и контейнером с мягкой подушкой 
• Антискользящяя поверхность палубы 
• Встроенные нержавеющие узлы для крепления рулевой и пассажирской стоек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</si>
  <si>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типа «Глубокое V» с реданной системой DART (белый цвет)
• 5-секционный надувной баллон, ПВХ, 1100 г/м², светло-серый
• Рулевая двухместная стойка CS-03 с ветровым стеклом и поручнем
• Механическая система рулевого управления (Т71), рулевой трос (М66)
• Рулевое колесо Ultraflex
• Носовой отсек
• Антискользящяя поверхность палубы
• Встроенные нержавеющие узлы для крепления рулевой стойки
• Гофрошланг в межпалубном пространстве для скрытого монтажа коммуникаций
• Рецесс и дренажный клапан с пробкой 
• Кингстон - клапан водоотлива из межпалубного пространства
• Усиленный транец с внешней накладкой для крепления двигателя 
• 2 кормовые нержавеющие утки 
• Носовая ручка из ПВХ
• 10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</si>
  <si>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DART (белый цвет)
• 3-секционный надувной баллон, ПВХ, 1100 г/м², светло-серый
• Рулевая двухместная стойка CS-03 с ветровым стеклом и поручнем
• Механическая система рулевого управления (Т67), рулевой трос (М58)
• Рулевое колесо Ultraflex
• Носовой отсек
• Антискользящяя поверхность палубы
• Встроенные нержавеющие узлы для крепления рулевой стойки 
• Гофрошланг в межпалубном пространстве для скрытого монтажа коммуникаций
• Рецесс и дренажный клапан с пробкой 
• Кингстон - клапан водоотлива из межпалубного пространства
• Усиленный транец с внешней накладкой для крепления двигателя 
• Носовая ручка из ПВХ
• 10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</si>
  <si>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DART (белый цвет)
• Система из 4 поперечных скоростных реданов
• 3-секционный надувной баллон, ПВХ, 1100 г/м², светло-серый
• Рулевая двухместная стойка CS-01W с ветровым стеклом и поручнем
• Механическая система рулевого управления (Т67), рулевой трос (М58)
• Рулевое колесо Ultraflex
• Носовой отсек
• Антискользящяя поверхность палубы
• Встроенные нержавеющие узлы для крепления рулевой стойки 
• Гофрошланг в межпалубном пространстве для скрытого монтажа коммуникаций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Носовая ручка из ПВХ
• 8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</si>
  <si>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 xml:space="preserve">• Стеклопластиковый корпус средней килеватости с реданной системой (белый цвет)
• Система из 4 поперечных скоростных реданов
• 3-секционный надувной баллон, ПВХ, 1100 г/м², светло-серый
• Рулевая двухместная стойка CS-01
• Механическая система рулевого управления (Т67), рулевой трос (М58)
• Рулевое колесо Ultraflex
• Антискользящяя поверхность палубы 
• Встроенные нержавеющие узлы для крепления рулевой стойки 
• Рецесс и дренажный подъемный клапан 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
• 2 разборных весла
• Высокоэффективный ножной насос BRAVO-8
• Ремонтный комплект и инструкция по эксплуатации
</t>
  </si>
  <si>
    <t xml:space="preserve">• Стеклопластиковый корпус средней килеватости с реданной системой (белый цвет)
• Система из 4 поперечных скоростных реданов
• 3-секционный надувной баллон, ПВХ, 1100 г/м², светло-серый
• Рулевая двухместная стойка CS-01
• Механическая система рулевого управления (Т67), рулевой трос (М58)
• Рулевое колесо Ultraflex
• Антискользящяя поверхность палубы 
• Встроенные нержавеющие узлы для крепления рулевой стойки 
• Рецесс и дренажный подъемный клапан 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
• 2 разборных весла
• Высокоэффективный ножной насос BRAVO-8
• Ремонтный комплект и инструкция по эксплуатации
</t>
  </si>
  <si>
    <t>• Стеклопластиковый корпус типа «Глубокое V» с реданной системой DART (белый цвет)
• 5-секционный надувной баллон, ПВХ, 1100 г/м², светло-серый
• Носовой отсек
• Антискользящяя поверхность палубы
• Рецесс и дренажный клапан с распорной пробкой 
• Кингстон - клапан водоотлива из межпалубного пространства
• Усиленный транец с внешней накладкой для крепления двигателя 
• Носовая ручка из ПВХ
• 10 бортовых ручек безопасности из ПВХ 
• Весла и держатели
• Широкий привальный брус с водоотбойником
• 1 носовой и 2 задних нержавеющих U-образных буксировочных узла
• Подъемные U-образные нержавеющие узлы
• Высокоэффективный ножной насос BRAVO-8
• Ремонтный комплект и инструкция по эксплуатации</t>
  </si>
  <si>
    <t xml:space="preserve">• Стеклопластиковый корпус средней килеватости с реданной системой DART (белый цвет)
• 3-секционный надувной баллон, ПВХ, 1100 г/м², светло-серый
• Носовой отсек
• Два быстросъемных сиденья с системой фиксации «I&amp;T»
• Уключины с веслами и держателями
• Антискользящяя поверхность палубы
• Рецесс и дренажный клапан с пробкой 
• Кингстон - клапан водоотлива из межпалубного пространства
• Усиленный транец с внешней накладкой для крепления двигателя  
• Внутренняя транцевая накладка для крепления двигателя
• Носовая ручка из ПВХ
• 10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
</t>
  </si>
  <si>
    <t>• Стеклопластиковый корпус средней килеватости с реданной системой (белый цвет) 
• Система из 4 поперечных скоростных реданов
• 3-секционный надувной баллон, ПВХ, 1100 г/м², светло-серый
• Два быстросъемных сиденья с системой фиксации «I&amp;T»
• Уключины с веслами и держателями
• Антискользящяя поверхность палубы 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</si>
  <si>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(белый цвет) 
• Система из 4 поперечных скоростных реданов
• 3-секционный надувной баллон, ПВХ, 1100 г/м², светло-серый
• Два быстросъемных сиденья с системой фиксации «I&amp;T»
• Уключины с веслами и держателями
• Антискользящяя поверхность палубы 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 
• 2 разборных весла
• Высокоэффективный ножной насос BRAVO-8
• Ремонтный комплект и инструкция по эксплуатации</t>
  </si>
  <si>
    <t>• Усиленный стеклопластиковый корпус «Глубокое V» с системой High-Step-Hull (HSH), расширенной кормовой зоной (белый цвет)
• Четырехсекционный надувной баллон, ПВХ, 1100 г/м², светло-серый 
• Носовая якорная накладка с двумя утками
• Рулевая стойка CL-24 с ветровым стеклом, нержавеющим поручнем, подстаканником и передним пассажирским местом 
• Механическая система рулевого управления (Т71) с тросом (М66) и рулевым колесом Ultraflex
• Встроенный запирающийся носовой отсек с мягкой подушкой 
• Просторный кормовой отсек 
• Кормовой мягкий диван со спинкой
• 2 нержавеющих кормовых поручня безопасности  
• Антискользящяя поверхность палубы  
• Инспекционный палубный люк 
• Встроенные нержавеющие узлы для крепления рулевой стойки 
• Гофрошланг в межпалубном пространстве для скрытого монтажа коммуникаций
• 2 водоотливных клапана в кокпите 
• Стеклопластиковые законцовки баллона
• Привальный брус с водоотбойником 
• Носовая ручка из ПВХ
• 10 бортовых ручек безопасности из ПВХ
• 1 носовой и 2 задних нержавеющих U-образных буксировочных узла
• Подъемные нержавеющие узлы (обушки откидные)
• 2 кормовые выдвижные нержавеющие утки 
• Кингстон -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</si>
  <si>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(белый цвет)
• 3-секционный надувной баллон, ПВХ, 950 г/м², светло-серый
• Два быстросъемных сиденья с системой фиксации «I&amp;T»
• Уключины с веслами и держателями
• Антискользящяя поверхность палубы 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 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</si>
  <si>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(белый цвет)
• 3-секционный надувной баллон, ПВХ, 950 г/м², светло-серый
• Быстросъемное сидение с системой фиксации «I&amp;T»
• Уключины с веслами и держателями
• Антискользящяя поверхность палубы 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 
• 2 разборных весла
• Высокоэффективный ножной насос BRAVO-8
• Ремонтный комплект и инструкция по эксплуатации</t>
  </si>
  <si>
    <t>• 4-секционный надувной баллон, ПВХ, 950 г/м², светло-серый 
• Надувной пол высокого давления «airdeck»
• Интегрированная транцевая плита с посадочным местом для электрического или подвесного двигателя 
• Система осушения кокпита (клапан)
• Три быстросъемных сидения с системой фиксации ликтрос/ликпаз 
• Регулировка растояния между сиденьями 
• Буксировочное D-образное кольцо
• Носовая ручка из ПВХ 
• 2 задние ручки для переноски
• Два задних стабилизатора (плавника)
• 2-х камерный ножной насос высокого давления BRAVO-9
• Ремонтный комплект и инструкция по эксплуатации
• Сумка для переноски лодки</t>
  </si>
  <si>
    <t>• 4-секционный надувной баллон, ПВХ, 950 г/м², светло-серый 
• Надувной пол высокого давления «airdeck»
• Интегрированная транцевая плита с посадочным местом для электрического или подвесного двигателя 
• Система осушения кокпита (клапан)
• Два быстросъемных сидения с системой фиксации ликтрос/ликпаз 
• Регулировка растояния между сиденьями 
• 2 уключины с веслами и держателями 
• Буксировочное D-образное кольцо
• Носовая ручка из ПВХ 
• 2 задние ручки для переноски
• Два задних стабилизатора (плавника)
• 2-х камерный ножной насос высокого давления BRAVO-9
• Ремонтный комплект и инструкция по эксплуатации
• Сумка для переноски лодки</t>
  </si>
  <si>
    <t>• 4-секционный надувной баллон, ПВХ, 950 г/м², светло-серый 
• Надувной пол высокого давления «airdeck»
• Интегрированная транцевая плита с посадочным местом для электрического или подвесного двигателя 
• Система осушения кокпита (клапан)
• Два быстросъемных сидения с системой фиксации ликтрос/ликпаз 
• Регулировка растояния между сиденьями 
• Буксировочное D-образное кольцо
• Носовая ручка из ПВХ 
• 2 задние ручки для переноски
• Два задних стабилизатора (плавника)
• 2-х камерный ножной насос высокого давления BRAVO-9
• Ремонтный комплект и инструкция по эксплуатации
• Сумка для переноски лодки</t>
  </si>
  <si>
    <t>• 4-секционный надувной баллон, ПВХ, 950 г/м², светло-серый 
• Надувной пол высокого давления «airdeck»
• Интегрированная транцевая плита с посадочным местом для электрического или подвесного двигателя 
• Система осушения кокпита (клапан)
• Три быстросъемных сидения с системой фиксации ликтрос/ликпаз 
• Регулировка растояния между сиденьями 
• 2 уключины с веслами и держателями
• ⊥-образный леер безопасности по всему периметру лодки
• Буксировочное D-образное кольцо
• Носовая ручка из ПВХ 
• 2 задние ручки для переноски
• Два задних стабилизатора (плавника)
• 2-х камерный ножной насос высокого давления BRAVO-9
• Ремонтный комплект и инструкция по эксплуатации
• Сумка для переноски лодки</t>
  </si>
  <si>
    <t>• Усиленный стеклопластиковый корпус 
• Встроенные блоки плавучести 
• Антискользящяя поверхность палубы
• Большой верхний носовой отсек 
• Нижний носовой отсек 
• Носовой релинг 
• Привальный брус
• Рулевая консоль по правому борту с ветровым стеклом и поручнем
• Механическая система рулевого управления (Т71) с тросом (М66) и рулевым колесом Ultraflex
• Контейнер под аккумулятор, размыкатель массы
• 6 нерж. поручней на левом и правом борту
• Кормовой диван с тремя раздельными рундуками 
• Противоскользящая поверхность на трехсекционном кормовом диване
• Противоскользящая поверхность на носовом рундуке
• Противоскользящая поверхность на водительском и пассажирском месте
• 2 утки из нержавеющей стали 
• Водоотливной клапан
• Помпа ручная</t>
  </si>
  <si>
    <t>• Усиленный стеклопластиковый корпус средней килеватости с системой High-Step-Hull (HSH), расширенной кормовой зоной (белый цвет)
• 3-x секционный надувной баллон, ПВХ, 1100 г/м², светло-серый
• Носовая якорная накладка с выдвижной уткой, навигационными огнями и мягкой подушкой-спинкой
• Рулевая стойка CL-06 с нержавеющим поручнем, передним пассажирским сиденьем и большим рундуком 
• Механическая система рулевого управления (Т67) с тросом (М58) и рулевым колесом
• Встроенный запирающийся носовой отсек с мягкой подушкой
• Кормовое мягкое сиденье со спинкой
• Антискользящяя поверхность палубы
• Встроенные нержавеющие узлы для крепления рулевой стойки 
• Гофрошланг в межпалубном пространстве для скрытого монтажа коммуникаций
• Дренажный клапан с распорной пробкой в кокпите 
• Привальный брус с водоотбойником 
• Носовая ручка из ПВХ
• 6 бортовых ручек безопасности из ПВХ
• 2 нержавеющих кормовых поручня безопасности на баллоне
• Стеклопластиковые законцовки баллонов
• 2 кормовые выдвижные нержавеющие утки 
• 1 носовой и 2 задних нержавеющих U-образных буксировочных узла
• Подъемные U-образные нержавеющие узлы 
• Кингстон -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</si>
  <si>
    <t>• Усиленный стеклопластиковый корпус средней килеватости, расширенной кормовой зоной (белый цвет) 
• Система из 4 поперечных скоростных реданов
• 3-x секционный надувной баллон, ПВХ, 1100 г/м², светло-серый
• Носовая якорная накладка с выдвижной уткой, навигационными огнями и мягкой подушкой-спинкой
• Рулевая стойка CL-07 с нержавеющим поручнем и малым рундуком 
• Механическая система рулевого управления (Т67) с тросом (М58) и рулевым колесом
• Встроенный запирающийся носовой отсек с мягкой подушкой
• Кормовое мягкое сиденье со спинкой
• Антискользящяя поверхность палубы
• Встроенные нержавеющие узлы для крепления рулевой стойки 
• Гофрошланг в межпалубном пространстве для скрытого монтажа коммуникаций
• Дренажный клапан с распорной пробкой в кокпите 
• Привальный брус с водоотбойником 
• Носовая ручка из ПВХ
• 6 бортовых ручек безопасности из ПВХ
• 2 нержавеющих кормовых поручня безопасности на баллоне
• Стеклопластиковые законцовки баллонов
• 2 кормовые выдвижные нержавеющие утки 
• 1 носовой и 2 задних нержавеющих U-образных буксировочных узла
• Подъемные U-образные нержавеющие узлы  
• Кингстон -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</si>
  <si>
    <t>Съемное расширение кормового сандека с подушками</t>
  </si>
  <si>
    <t>Съемный основной кормовой сандек с подушкой</t>
  </si>
  <si>
    <t>Замена материала подушки кормового основного сандека на SILVERTEX VINYL</t>
  </si>
  <si>
    <t>Замена материала подушек кормового расширения сандека на SILVERTEX VINYL</t>
  </si>
  <si>
    <t>400×165×115</t>
  </si>
  <si>
    <t>110×88×108</t>
  </si>
  <si>
    <t>• Стеклопластиковый корпус средней килеватости с реданной системой DART (белый цвет)
• Система из 4 поперечных скоростных реданов
• 3-секционный надувной баллон, ПВХ, 1100 г/м², светло-серый
• Носовой отсек
• Два быстросъемных сиденья с системой фиксации «I&amp;T»
• Уключины с веслами и держателями
• Антискользящяя поверхность палубы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 
• Носовая ручка из ПВХ
• 8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</si>
  <si>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типа «Глубокое V» с реданной системой (белый цвет)
• 5-секционный надувной баллон, ПВХ, 1100 г/м², светло-серый
• Рулевая стойка CL-12 с передним мягким сиденьем, ветровым стеклом и поручнем, 2 нерж. подстаканниками
• Механическая система рулевого управления (Т71), рулевой трос (М66)
• Рулевое колесо Ultraflex
• Заднее двухместное сиденье SD-15 со спинкой и откидным сиденьем, контейнером с мягкой подушкой 
• Вместительный носовой отсек с мягкой съемной подушкой
• Антискользящяя поверхность палубы 
• Инспекционный палубный люк 
• Встроенные нержавеющие узлы для крепления рулевой и пассажирской стоек
• Гофрошланг в межпалубном пространстве для скрытого монтажа коммуникаций 
• Глубокие шпигаты с двумя распорными пробками
• Кингстон - клапан водоотлива из межпалубного пространства
• Усиленный транец с внешней накладкой для крепления двигателя 
• 2 кормовые нержавеющие утки 
• Носовая ручка из ПВХ
• 12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</si>
  <si>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типа «Глубокое V» с реданной системой (белый цвет)
• 5-секционный надувной баллон, ПВХ, 1100 г/м², светло-серый
• Рулевая двухместная стойка CS-03 с ветровым стеклом и поручнем
• Механическая система рулевого управления (Т71), рулевой трос (М66)
• Рулевое колесо Ultraflex
• Вместительный носовой отсек
• Антискользящяя поверхность палубы 
• Инспекционный палубный люк 
• Встроенные нержавеющие узлы для крепления рулевой стойки
• Гофрошланг в межпалубном пространстве для скрытого монтажа коммуникаций 
• Глубокие шпигаты с двумя распорными пробками
• Клапан водоотлива из межпалубного пространства
• Усиленный транец с внешней накладкой для крепления двигателя 
• 2 кормовые нержавеющие утки 
• Носовая ручка из ПВХ
• 12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</si>
  <si>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Жесткий настил + надувной кильсон</t>
  </si>
  <si>
    <t>• 5-секционный надувной баллон, ПВХ, 1100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4 съемных деревянных сиденья с системой фиксации «I&amp;T»
• Уключины с веслами и держателями
• ⊥-образный леер безопасности по всему периметру лодки
• Носовая ручка из ПВХ
• 6 бортовых ручек из ПВХ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Два водоотливных клапана
• Широкий привальный брус с водоотбойником
• 2 транспортировочные сумки
• Высокоэффективный ножной насос BRAVO-8
• Ремонтный комплект и инструкция по эксплуатации</t>
  </si>
  <si>
    <t>• 5-секционный надувной баллон, ПВХ, 1100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3 съемных деревянных сиденья с системой фиксации «I&amp;T»
• Уключины с веслами и держателями 
• ⊥-образный леер безопасности по всему периметру лодки
• Носовая ручка из ПВХ
• 4 бортовых ручки из ПВХ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Два водоотливных клапана
• Широкий привальный брус с водоотбойником
• 2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</si>
  <si>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3 съемных деревянных сиденья с системой фиксации «I&amp;T»
• Уключины с веслами и держателями
• ⊥-образный леер безопасности по всему периметру лодки
• Носовая ручка из ПВХ
• 4 бортовых ручки из ПВХ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Два водоотливных клапана
• Широкий привальный брус с водоотбойником
• 2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</si>
  <si>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 
• Водоотливной клапан
• Широкий привальный брус с водоотбойником
• 2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</si>
  <si>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светло-серый 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2-х камерный ножной насос высокого давления BRAVO-9
• Ремонтный комплект и инструкция по эксплуатации</t>
  </si>
  <si>
    <t>• 3-секционный надувной баллон, ПВХ, 1100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2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</si>
  <si>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светло-серый 
• Днище средней килеватости, V-образный транец и надувной киль (кильсон)
• Надувной настил высокого давления 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2-х камерный ножной насос высокого давления BRAVO-9
• Ремонтный комплект и инструкция по эксплуатации</t>
  </si>
  <si>
    <t>• 3-секционный надувной баллон, ПВХ, 950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Высокоэффективный ножной насос BRAVO-8
• Ремонтный комплект и инструкция по эксплуатации</t>
  </si>
  <si>
    <t>• 3-секционный надувной баллон, ПВХ, 950 г/м², светло-серый 
• Днище средней килеватости, V-образный транец и надувной киль (кильсон)
• Надувной настил высокого давления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2-х камерный ножной насос высокого давления BRAVO-9
• Ремонтный комплект и инструкция по эксплуатации</t>
  </si>
  <si>
    <t>• 3-секционный надувной баллон, ПВХ, 950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Одно съемное деревянное сидение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Высокоэффективный ножной насос BRAVO-8
• Ремонтный комплект и инструкция по эксплуатации</t>
  </si>
  <si>
    <t>• 3-секционный надувной баллон, ПВХ, 950 г/м², светло-серый 
• Днище средней килеватости, V-образный транец и надувной киль (кильсон)
• Надувной настил высокого давления
• Одно съемное деревянное сидение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2-х камерный ножной насос высокого давления BRAVO-9
• Ремонтный комплект и инструкция по эксплуатации</t>
  </si>
  <si>
    <r>
      <t xml:space="preserve">• Высококилеватый усиленный стеклопластиковый корпус типа «Глубокое V» с системой High-Step-Hull (HSH) 
• 5-секционный надувной баллон из ПВХ, 1400 г/м², светло-серый 
• Носовая якорная накладка с роликом и выдвижной уткой
• Рулевая стойка CL-22 с передним мягким сиденьем, рундуком; ветровым стеклом и поручнем, 2 нерж. подстаканниками
• </t>
    </r>
    <r>
      <rPr>
        <u/>
        <sz val="11"/>
        <color theme="1" tint="0.249977111117893"/>
        <rFont val="Tahoma"/>
        <family val="2"/>
        <charset val="204"/>
      </rPr>
      <t>Механическая система рулевого управления (T71), рулевой трос (M66, 18ft)</t>
    </r>
    <r>
      <rPr>
        <sz val="11"/>
        <color theme="1" tint="0.249977111117893"/>
        <rFont val="Tahoma"/>
        <family val="2"/>
        <charset val="204"/>
      </rPr>
      <t xml:space="preserve">
• </t>
    </r>
    <r>
      <rPr>
        <u/>
        <sz val="11"/>
        <color theme="1" tint="0.249977111117893"/>
        <rFont val="Tahoma"/>
        <family val="2"/>
        <charset val="204"/>
      </rPr>
      <t>Рулевое колесо Ultraflex</t>
    </r>
    <r>
      <rPr>
        <sz val="11"/>
        <color theme="1" tint="0.249977111117893"/>
        <rFont val="Tahoma"/>
        <family val="2"/>
        <charset val="204"/>
      </rPr>
      <t xml:space="preserve">
• Пассажирская стойка с двумя откидными сиденьями CD-22, с двумя подстаканниками и сухим рундуком
• Вместительный носовой отсек (люк с пневмоподъемниками), мягкой подушкой и двумя подстаканниками 
• Антискользящяя поверхность палубы 
• Инспекционный палубный люк
• Встроенная топливная система с пластиковым баком 91 л и сенсором
• Встроенные нержавеющие узлы для крепления рулевой и пассажирской стоек 
• Гофрошланг в межпалубном пространстве для скрытого монтажа коммуникаций
• Просторный кормовой отсек с мягкой подушкой и спинкой
• Два кормовых отсека для хранения швартовочных концов
• Стеклопластиковые законцовки баллонов
• 2 кормовые выдвижные нержавеющие утки 
• Носовая ручка из ПВХ
• 12 бортовых ручек безопасности из ПВХ 
• Привальный брус с водоотбойником
• 1 носовой и 2 задних нержавеющих U-образных буксировочных узла
• Подъемные нержавеющие узлы (обушки откидные)
• 2 врезных крюка из нержавеющей стали для крепления фала водных лыж 
•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  </r>
  </si>
  <si>
    <t xml:space="preserve">Midnight Black / Sunset Orange (Brushed) </t>
  </si>
  <si>
    <t>Midnight Black-Sunset Orange |Brushed (option)</t>
  </si>
  <si>
    <t>GRAND CORVETTE C330A</t>
  </si>
  <si>
    <t>ELECTRIC PACKAGES</t>
  </si>
  <si>
    <t>Package name</t>
  </si>
  <si>
    <t>E1</t>
  </si>
  <si>
    <t>E2</t>
  </si>
  <si>
    <t>E3</t>
  </si>
  <si>
    <t>E4</t>
  </si>
  <si>
    <t>E5</t>
  </si>
  <si>
    <t>E6</t>
  </si>
  <si>
    <t>Package Item No</t>
  </si>
  <si>
    <t>Description</t>
  </si>
  <si>
    <t>Item No</t>
  </si>
  <si>
    <t>Navigation lights set No1 (red, green, white on mast)</t>
  </si>
  <si>
    <t>Navigation lights set No2 (arch mount red, greed, white)</t>
  </si>
  <si>
    <t>Navigation lights set No3 (arch mount red, greed, white)</t>
  </si>
  <si>
    <t>Navigation lights set No4 (combi, white on mast)</t>
  </si>
  <si>
    <t>Navigation lights set No5 (LED red, LED green, LED white on mast)</t>
  </si>
  <si>
    <t>Navigation lights set No6 (LED red, LED green, LED white)</t>
  </si>
  <si>
    <t>Комплект электрооборудования № E1 или E4 (для лодки без навигационной арки)</t>
  </si>
  <si>
    <t>Комплект электрооборудования № E4 (для лодки без навигационной арки)</t>
  </si>
  <si>
    <t>Защитное порошковое покрытие всех нержавеющих деталей в черный цвет</t>
  </si>
  <si>
    <t>Комплект электрооборудования №Е6 (для лодки с навигационной аркой)</t>
  </si>
  <si>
    <t>http://grandboats.kiev.ua/grand/golden-line/g850/</t>
  </si>
  <si>
    <t>http://grandboats.kiev.ua/grand/golden-line/g650/</t>
  </si>
  <si>
    <t>http://grandboats.kiev.ua/grand/golden-line/g580/</t>
  </si>
  <si>
    <t>http://grandboats.kiev.ua/grand/golden-line/g500/</t>
  </si>
  <si>
    <t>http://grandboats.kiev.ua/grand/golden-line/g420/</t>
  </si>
  <si>
    <t>http://grandboats.kiev.ua/grand/golden-line/g380ef/</t>
  </si>
  <si>
    <t>http://grandboats.kiev.ua/grand/golden-line/g340ef/</t>
  </si>
  <si>
    <t>http://grandboats.kiev.ua/grand/silver-line/s520l/</t>
  </si>
  <si>
    <t>http://grandboats.kiev.ua/grand/silver-line/s420nl/</t>
  </si>
  <si>
    <t>http://grandboats.kiev.ua/grand/silver-line/s370nl/</t>
  </si>
  <si>
    <t>http://grandboats.kiev.ua/grand/silver-line/s330l/</t>
  </si>
  <si>
    <t>http://grandboats.kiev.ua/grand/silver-line/s300l/</t>
  </si>
  <si>
    <t>http://grandboats.kiev.ua/grand/silver-line/s520s/</t>
  </si>
  <si>
    <t>http://grandboats.kiev.ua/grand/silver-line/s470ns/</t>
  </si>
  <si>
    <t>http://grandboats.kiev.ua/grand/silver-line/s470nl/</t>
  </si>
  <si>
    <t>http://grandboats.kiev.ua/grand/silver-line/s420ns/</t>
  </si>
  <si>
    <t>http://grandboats.kiev.ua/grand/silver-line/s370ns/</t>
  </si>
  <si>
    <t>http://grandboats.kiev.ua/grand/silver-line/s330s/</t>
  </si>
  <si>
    <t>http://grandboats.kiev.ua/grand/silver-line/s300s/</t>
  </si>
  <si>
    <t>http://grandboats.kiev.ua/grand/silver-line/s470n/</t>
  </si>
  <si>
    <t>http://grandboats.kiev.ua/grand/silver-line/s420n/</t>
  </si>
  <si>
    <t>http://grandboats.kiev.ua/grand/silver-line/s370n/</t>
  </si>
  <si>
    <t>http://grandboats.kiev.ua/grand/silver-line/s330/</t>
  </si>
  <si>
    <t>http://grandboats.kiev.ua/grand/silver-line/s300/</t>
  </si>
  <si>
    <t>http://grandboats.kiev.ua/grand/silver-line/s275/</t>
  </si>
  <si>
    <t>http://grandboats.kiev.ua/grand/silver-line/s250/</t>
  </si>
  <si>
    <t>http://grandboats.kiev.ua/grand/ranger/r460/</t>
  </si>
  <si>
    <t>http://grandboats.kiev.ua/grand/ranger/r420/</t>
  </si>
  <si>
    <t>http://grandboats.kiev.ua/grand/ranger/r380/</t>
  </si>
  <si>
    <t>http://grandboats.kiev.ua/grand/corvette/c360/</t>
  </si>
  <si>
    <t>http://grandboats.kiev.ua/grand/corvette/c330/</t>
  </si>
  <si>
    <t>http://grandboats.kiev.ua/grand/corvette/c300/</t>
  </si>
  <si>
    <t>http://grandboats.kiev.ua/grand/corvette/c270/</t>
  </si>
  <si>
    <t>http://grandboats.kiev.ua/grand/corvette/c240/</t>
  </si>
  <si>
    <t>http://grandboats.kiev.ua/grand/argus/a550/</t>
  </si>
  <si>
    <t>http://grandboats.kiev.ua/grand/argus/a450/</t>
  </si>
  <si>
    <t>http://grandboats.kiev.ua/grand/argus/a380/</t>
  </si>
  <si>
    <t>http://grandboats.kiev.ua/grand/nautilus/n585/</t>
  </si>
  <si>
    <t>http://grandboats.kiev.ua/grand/regatta/rg370r/</t>
  </si>
  <si>
    <t>Ссылка на лодку</t>
  </si>
  <si>
    <t>GRAND Golden Line G850</t>
  </si>
  <si>
    <t>Arctic Graey</t>
  </si>
  <si>
    <t>Ice White</t>
  </si>
  <si>
    <t>Off White</t>
  </si>
  <si>
    <t>Military Graey</t>
  </si>
  <si>
    <t>Black Fabric Impression</t>
  </si>
  <si>
    <t>Black NB</t>
  </si>
  <si>
    <t>Замена цвета ПВХ баллона на ЧЕРНЫЙ</t>
  </si>
  <si>
    <t>• Высококилеватый усиленный стеклопластиковый корпус типа «Глубокое V»
• Надувной баллон, HYPALON (Off-white, ORCA 866)
• Рулевая стойка CL-21 с передним мягким сиденьем, мини-каютой (внутри), ветровым стеклом, перчаточным ящиком и боковыми поручнями 
• Двухместная стойка SD-21 с двумя откидными сиденьями 
• Носовая якорная накладка с двумя утками 
• Форпик — носовой якорный отсек с мягкой съемной подушкой 
• Вместительный носовой отсек с мягкими съемными подушками, 2 нерж. подстаканника 
• Кормовой U-образный диван с мягкой спинкой 
• Один большой кормовой рундук и два боковых 
• Встроенная топливная система с пластиковым баком на 300 л и сенсором
• Комплект электрооборудования (основной электрический жгут, контейнер под аккумулятор, размыкатель массы, 5 морских переключателей, универсальная розетка 12V, комплект навигационных огней, помпа осушения кокпита, горн) 
• 2 задних релинга из нержавеющей стали 
• 2 кормовые выдвижные нержавеющие утки 
• 1 носовой и 2 задних нержавеющих U-образных буксировочных узла
• Подъемные нержавеющие узлы (обушки откидные) 
• 2 врезных крюка из нержавеющей стали для крепления фала водных лыж 
• Двойной усиленный привальный брус с водоотбойником 
• Клапан водоотлива из межпалубного пространства
• 2 разборных весла 
• Высокоэффективный ножной насос BRAVO-8
• Ремонтный комплект и инструкция по эксплуатации</t>
  </si>
  <si>
    <t>2271-Y</t>
  </si>
  <si>
    <t>2271-M</t>
  </si>
  <si>
    <t>Гидравлическая система рулевого управления SeaStar (22ft) для ПММ Yamaha</t>
  </si>
  <si>
    <t>Гидравлическая система рулевого управления SeaStar (22ft) для ПММ Mercury</t>
  </si>
  <si>
    <t xml:space="preserve">• Высококилеватый усиленный стеклопластиковый корпус типа «Глубокое V» с системой High-Step-Hull (HSH) 
• 5-секционный надувной баллон, ПВХ, 1400 г/м², светло-серый
• Рулевая стойка CL-16 с передним мягким сиденьем, рундуком; ветровым стеклом, перчаточным ящиком и поручнем
• Рулевое колесо Ultraflex
• Двухместная стойка SD-11 с двумя откидными сиденьями 
• Носовая якорная накладка с мягкой спинкой; нерж. роульс с роликом, 2 полуклюза и выдвижная утка
• Вместительный носовой отсек с мягкой съемной подушкой, 2 нерж. подстаканника 
• Антискользящяя поверхность палубы  
• Инспекционный палубный люк
• Встроенная топливная система с пластиковым баком на 200 л и сенсором
• Встроенные нержавеющие узлы для крепления рулевой и пассажирской стоек
• Гофрошланг в межпалубном пространстве для скрытого монтажа коммуникаций
• Кормовой U-образный диван с мягкой спинкой 
• Один большой кормовой рундук и два боковых 
• Кормовой нержавеющий рейлинг
• Стеклопластиковые законцовки баллонов
• 2 кормовые выдвижные нержавеющие утки 
• Носовая ручка из ПВХ
• 12 бортовых ручек безопасности из ПВХ 
• Двойной прочный привальный брус с водоотбойником 
• 1 носовой и 2 задних нержавеющих U-образных буксировочных узла
• Подъемные нержавеющие узлы (обушки откидные)
• 2 врезных крюка из нержавеющей стали для крепления фала водных лыж 
•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
</t>
  </si>
  <si>
    <t>Тент солнцезащитный нержавеющий 3-арочный №7</t>
  </si>
  <si>
    <t>Black (art. 2001)</t>
  </si>
  <si>
    <t>Red (art. 2006)</t>
  </si>
  <si>
    <t>Dark-grey (art. 2010)</t>
  </si>
  <si>
    <t>White (art. 2000)</t>
  </si>
  <si>
    <t>Замена цвета ПВХ баллона</t>
  </si>
  <si>
    <t>Navi Blue</t>
  </si>
  <si>
    <t>Dark-Grey (art. 2010)</t>
  </si>
  <si>
    <t>Light-Grey</t>
  </si>
  <si>
    <t>Замена плотности ткани ПВХ для баллона на 1400 г/м²</t>
  </si>
  <si>
    <t>Off-White</t>
  </si>
  <si>
    <t>Dark-Grey</t>
  </si>
  <si>
    <r>
      <t>G380</t>
    </r>
    <r>
      <rPr>
        <b/>
        <sz val="11"/>
        <color rgb="FFFF0000"/>
        <rFont val="Tahoma"/>
        <family val="2"/>
        <charset val="204"/>
      </rPr>
      <t xml:space="preserve"> Bestseller</t>
    </r>
  </si>
  <si>
    <t>Замена цвета баллона HYPALON ORCA 866 Black Fabric Impression (1565 г/м²)</t>
  </si>
  <si>
    <t>Замена цвета баллона HYPALON ORCA 866 Black Carbon (1565 г/м²)</t>
  </si>
  <si>
    <t>Замена материала баллона на HYPALON ORCA 828 (1340 г/м²)</t>
  </si>
  <si>
    <t>Замена материала баллона на HYPALON ORCA 820 (1140 г/м²)</t>
  </si>
  <si>
    <t>Замена материала баллона на HYPALON (1140 г/м²)</t>
  </si>
  <si>
    <t>Замена материала баллона на HYPALON (970 г/м²)</t>
  </si>
  <si>
    <r>
      <t xml:space="preserve">* </t>
    </r>
    <r>
      <rPr>
        <i/>
        <sz val="11"/>
        <color theme="1"/>
        <rFont val="Tahoma"/>
        <family val="2"/>
        <charset val="204"/>
      </rPr>
      <t>Вы можете заказать "3" съемных мягких сиденья для R460</t>
    </r>
  </si>
  <si>
    <t>Сиденье мягкое сьёмное с сумкой, заднее *</t>
  </si>
  <si>
    <r>
      <t xml:space="preserve">* </t>
    </r>
    <r>
      <rPr>
        <i/>
        <sz val="11"/>
        <color theme="1"/>
        <rFont val="Tahoma"/>
        <family val="2"/>
        <charset val="204"/>
      </rPr>
      <t>Вы можете заказать "2" съемных мягких сиденья для R420</t>
    </r>
  </si>
  <si>
    <r>
      <t xml:space="preserve">* </t>
    </r>
    <r>
      <rPr>
        <i/>
        <sz val="11"/>
        <color theme="1"/>
        <rFont val="Tahoma"/>
        <family val="2"/>
        <charset val="204"/>
      </rPr>
      <t>Вы можете заказать "2" съемных мягких сиденья для R380</t>
    </r>
  </si>
  <si>
    <t>Рулевая консоль по левому борту с ветровым стеклом и поручнем</t>
  </si>
  <si>
    <t>Топливная система с пластиковым баком на 55 л и датчиком (сенсор)</t>
  </si>
  <si>
    <t>Сиденье Captain, белое</t>
  </si>
  <si>
    <t>Защитный чехол на лодку (ткань: SUNBRELLA PLUS)</t>
  </si>
  <si>
    <t>Тент солнцезащитный 4-арочный с упором (труба нерж. ∅ 25 мм; ткань: SUNBRELLA PLUS)</t>
  </si>
  <si>
    <t>Замена цвета баллона на КРАСНЫЙ (только для ПВХ)</t>
  </si>
  <si>
    <t>Upgrade to RED tube color (PVC only)</t>
  </si>
  <si>
    <t>Upgrade to DARK-GREY tube color (PVC only)</t>
  </si>
  <si>
    <t>Замена цвета баллона на ТЕМНО-СЕРЫЙ (только для ПВХ)</t>
  </si>
  <si>
    <t>Upgrade to HYPALON tube for G340 (Military Grey, Black Fabric Impression, Black NB; ORCA 828)</t>
  </si>
  <si>
    <t>Upgrade to HYPALON tube for G380 (Military Grey, Black Fabric Impression, Black NB; ORCA 828)</t>
  </si>
  <si>
    <t>Upgrade to HYPALON tube for G420 (Military Grey, Black Fabric Impression, Black NB; ORCA 828)</t>
  </si>
  <si>
    <t>Upgrade to HYPALON tube for G500 (Military Grey, Black Fabric Impression, Black NB; ORCA 828)</t>
  </si>
  <si>
    <t>Upgrade to HYPALON tube for G580 (Military Grey, Black Fabric Impression, Black NB; ORCA 828)</t>
  </si>
  <si>
    <t>Upgrade to HYPALON tube for G650 (Military Grey, Black Fabric Impression, Black NB; ORCA 828)</t>
  </si>
  <si>
    <t>Upgrade to HYPALON tube for G850 (Black Fabric Impression; ORCA 866)</t>
  </si>
  <si>
    <t>Upgrade to HYPALON tube for G850 (Black Carbon; ORCA 866)</t>
  </si>
  <si>
    <t>Upgrade to HYPALON tube for S370N (Military Grey, Black Fabric Impression, Black NB; ORCA 828)</t>
  </si>
  <si>
    <t>Upgrade to HYPALON tube for S420N (Military Grey, Black Fabric Impression, Black NB; ORCA 828)</t>
  </si>
  <si>
    <t>Upgrade to HYPALON tube for S470N (Military Grey, Black Fabric Impression, Black NB; ORCA 828)</t>
  </si>
  <si>
    <t>Upgrade to HYPALON tube for S520 (Military Grey, Black Fabric Impression, Black NB; ORCA 828)</t>
  </si>
  <si>
    <t>Замена материала баллона на HYPALON (Military Grey, Black Fabric Impression, Black NB; ORCA 828)</t>
  </si>
  <si>
    <t>Замена материала баллона на HYPALON (Black Fabric Impression; ORCA 866)</t>
  </si>
  <si>
    <t>Замена материала баллона на HYPALON (Black Carbon; ORCA 866)</t>
  </si>
  <si>
    <t>Steering console CL-22</t>
  </si>
  <si>
    <t>Стойка рулевая CL-22</t>
  </si>
  <si>
    <t>Система рулевого управления  50HP и выше + кабель 13' футов</t>
  </si>
  <si>
    <t>Steering system for engines 50HP and over + cabel 13'</t>
  </si>
  <si>
    <t>Double seat SD-22 with two folding seats, stowage and two capholders</t>
  </si>
  <si>
    <t>Двойное сиденье SD-11 с двумя складными сиденьями и двумя подстаканиками</t>
  </si>
  <si>
    <t>Двойное сиденье SD-22 с двумя складными сиденьями и двумя подстаканиками</t>
  </si>
  <si>
    <t>Removable sundeck set with cushion for G420</t>
  </si>
  <si>
    <t>Сандек носовой с мягкой подушкой для G420</t>
  </si>
  <si>
    <t>Съемный носовой сан-дек с подушками / стол (деревяный)</t>
  </si>
  <si>
    <t>Съемный носовой сан-дек с подушками / стол (стеклопластиковый)</t>
  </si>
  <si>
    <t xml:space="preserve">Bow removable sundeck set with cushions / table (wooden) for G580 </t>
  </si>
  <si>
    <t xml:space="preserve">Bow removable sundeck set with cushions / table (fiberglass) for G580 </t>
  </si>
  <si>
    <t xml:space="preserve">Съемный носовой сан-дек с подушками / Съемный столик (деревянный) на опоре </t>
  </si>
  <si>
    <t xml:space="preserve">Съемный носовой сан-дек с подушками / Съемный столик (стеклопластиковый) на опоре </t>
  </si>
  <si>
    <t>3-arch stainless steel bimini top No7</t>
  </si>
  <si>
    <t>SILVERTEX upgrade for S300S, S330S, S370NS</t>
  </si>
  <si>
    <t>SILVERTEX upgrade for S300L, S330L</t>
  </si>
  <si>
    <t>SILVERTEX upgrade for S420NS, S470NS, S520S</t>
  </si>
  <si>
    <t>SILVERTEX upgrade for S370NL, S420NL</t>
  </si>
  <si>
    <t>SILVERTEX upgrade for S420NL sundeck</t>
  </si>
  <si>
    <t>SILVERTEX upgrade for S470NL</t>
  </si>
  <si>
    <t>SILVERTEX upgrade for S470NL sundeck</t>
  </si>
  <si>
    <t>SILVERTEX upgrade for S520L</t>
  </si>
  <si>
    <t>SILVERTEX upgrade for S520L sundeck</t>
  </si>
  <si>
    <t>SILVERTEX upgrade for S550RF</t>
  </si>
  <si>
    <t>SILVERTEX upgrade for S550RF sundeck</t>
  </si>
  <si>
    <t>SILVERTEX upgrade for S650</t>
  </si>
  <si>
    <t>SILVERTEX upgrade for S650 sundeck</t>
  </si>
  <si>
    <t>SILVERTEX upgrade for G340EF</t>
  </si>
  <si>
    <t>SILVERTEX upgrade for G380EF</t>
  </si>
  <si>
    <t>SILVERTEX upgrade for G480LF, G480EF</t>
  </si>
  <si>
    <t>SILVERTEX upgrade for G480LF, G480EF sundeck</t>
  </si>
  <si>
    <t>SILVERTEX upgrade for G420</t>
  </si>
  <si>
    <t>SILVERTEX upgrade for G420 bow sundeck</t>
  </si>
  <si>
    <t>S420NL sundeck</t>
  </si>
  <si>
    <t>Замена основного материала подушек (винилис-кожи) на ткань SILVERTEX для  G420</t>
  </si>
  <si>
    <t>Замена основного материала подушек носового сандека на SILVERTEX для G420</t>
  </si>
  <si>
    <t>Замена цвета стеклопластика для S550L, S550C, S550R, G580</t>
  </si>
  <si>
    <t>Upgrade to custom gelcoat color for S550L, S550C, S550R, G580</t>
  </si>
  <si>
    <t>S550, G580</t>
  </si>
  <si>
    <t>S650, G650</t>
  </si>
  <si>
    <t>Upgrade to custom gelcoat color for S650L, G650</t>
  </si>
  <si>
    <t>Замена цвета стеклопластика для S650L, G650</t>
  </si>
  <si>
    <t>G420, G480</t>
  </si>
  <si>
    <t>Upgrade to custom gelcoat color for G420, G480L, G480EF</t>
  </si>
  <si>
    <t>Замена цвета стеклопластика для G420, G480L, G480EF</t>
  </si>
  <si>
    <t>Waterski towing mast set for G420</t>
  </si>
  <si>
    <t>Арка навигационная для S370N нерж, полированная, складная</t>
  </si>
  <si>
    <t>Арка навигационная для S420N нерж, полированная, складная</t>
  </si>
  <si>
    <t>Арка навигационная для S470N нерж, полированная, складная</t>
  </si>
  <si>
    <t>Мачта буксировки лыжника для G420</t>
  </si>
  <si>
    <t>Stainless steel bow railing for G420</t>
  </si>
  <si>
    <t>Комплект электрооборудования № E7 (G420)</t>
  </si>
  <si>
    <t>Electric package No E7 (G420)</t>
  </si>
  <si>
    <t>S275F</t>
  </si>
  <si>
    <t>S300F</t>
  </si>
  <si>
    <t>S300SF</t>
  </si>
  <si>
    <t>S300LF</t>
  </si>
  <si>
    <t>S330F</t>
  </si>
  <si>
    <t>S330SF</t>
  </si>
  <si>
    <t>S330L</t>
  </si>
  <si>
    <t>S330LF</t>
  </si>
  <si>
    <t>S370NF</t>
  </si>
  <si>
    <t>G480LF</t>
  </si>
  <si>
    <t>G650LF</t>
  </si>
  <si>
    <t>G500LF</t>
  </si>
  <si>
    <t>G580LF</t>
  </si>
  <si>
    <t>Overall cover for ALU270</t>
  </si>
  <si>
    <t>ALU270</t>
  </si>
  <si>
    <t>Overall cover for ALU300</t>
  </si>
  <si>
    <t>ALU300</t>
  </si>
  <si>
    <t>Overall cover for ALU330</t>
  </si>
  <si>
    <t>ALU330</t>
  </si>
  <si>
    <t>Чехол на лодку ALU270</t>
  </si>
  <si>
    <t>Чехол на лодку ALU300</t>
  </si>
  <si>
    <t>Чехол на лодку ALU330</t>
  </si>
  <si>
    <t>C240, C240A</t>
  </si>
  <si>
    <t>C270, C270A</t>
  </si>
  <si>
    <t>C300, C300A</t>
  </si>
  <si>
    <t>C330, C330A</t>
  </si>
  <si>
    <t>C360, C360A</t>
  </si>
  <si>
    <t>E210</t>
  </si>
  <si>
    <t>E240</t>
  </si>
  <si>
    <t>E330</t>
  </si>
  <si>
    <t>Cover for steering console CL-24 &amp; rear seat G420</t>
  </si>
  <si>
    <t>Чехол на стойку CL-24 и кормовой диван для G420</t>
  </si>
  <si>
    <t>Чехол на стойку CL-22, SD-22 и кормовой диван для G580</t>
  </si>
  <si>
    <t>Чехол на стойку CL-21, SD-21 и кормовой диван для G850</t>
  </si>
  <si>
    <t>Чехол на стойку CL-16, SD-11 и кормовой диван для G650</t>
  </si>
  <si>
    <t>G420 keel protector, Package A</t>
  </si>
  <si>
    <t>G420 tube protector, Package B</t>
  </si>
  <si>
    <t>Защита киля, Пакет А для G420</t>
  </si>
  <si>
    <t>Защита баллона, Пакет Б для G420</t>
  </si>
  <si>
    <t>ALU270 tube protector, Package B</t>
  </si>
  <si>
    <t>ALU300 tube protector, Package B</t>
  </si>
  <si>
    <t>ALU330 tube protector, Package B</t>
  </si>
  <si>
    <t>Защита баллона, Пакет Б для ALU270</t>
  </si>
  <si>
    <t>Защита баллона, Пакет Б для ALU300</t>
  </si>
  <si>
    <t>Защита баллона, Пакет Б для ALU330</t>
  </si>
  <si>
    <t>Sea Deck antiskid set for G420</t>
  </si>
  <si>
    <t>Каталог GRAND 2018</t>
  </si>
  <si>
    <t>Catalogue 2018</t>
  </si>
  <si>
    <t>Буклет 2018</t>
  </si>
  <si>
    <t>Booklet 2018</t>
  </si>
  <si>
    <t>25° / 23°</t>
  </si>
  <si>
    <t>Тент солнцезащитный нержавеющий 3-арочный №8</t>
  </si>
  <si>
    <t>Набор душевой с эл. помпой, 75 л баком и душевой головкой</t>
  </si>
  <si>
    <t>Защитный чехол на стойки CL-25, SD-25 и кормовой диван</t>
  </si>
  <si>
    <t>Защитный чехол на стойку SD-25</t>
  </si>
  <si>
    <t>Защитный чехол на рулевую стойку CL-25</t>
  </si>
  <si>
    <t>Электрический туалет комплект (помпа, черный бак для воды 60л с угольным фильтром и индикатором уровня)</t>
  </si>
  <si>
    <t>2272-M</t>
  </si>
  <si>
    <t>2272-Y</t>
  </si>
  <si>
    <t>GRAND Golden Line G750</t>
  </si>
  <si>
    <t>н/д</t>
  </si>
  <si>
    <t>Гидравлическая система рулевого управления SeaStar (26ft) для ПММ Yamaha</t>
  </si>
  <si>
    <t>Гидравлическая система рулевого управления SeaStar (26ft) для ПММ Mercury</t>
  </si>
  <si>
    <t>Биотуалет</t>
  </si>
  <si>
    <t>Холодильник WAECO 30 л. нерж.</t>
  </si>
  <si>
    <t>CL-25</t>
  </si>
  <si>
    <t>SD-25</t>
  </si>
  <si>
    <t>http://grandboats.kiev.ua/grand/golden-line/g750/</t>
  </si>
  <si>
    <t>• Высококилеватый усиленный стеклопластиковый корпус типа «Глубокое V» с системой High-Step-Hull (HSH) с расширенной кормовой зоной (белый)
• 5-секционный надувной баллон, ПВХ, 1400 г/м², светло-серый
• Рулевая стойка CL-25 с передним мягким сиденьем, мини-каютой (внутри), ветровым стеклом, поручнем, перчаточным ящиком, 2 нерж. подстаканниками
• Рулевое колесо Ultraflex
• Двухместная стойка SD-25 с двумя откидными сиденьями, герметичным отсеком и 2 нерж. подстаканниками
• Носовая якорная накладка с мягкой спинкой и 2 нерж. утками
• Форпик — носовой якорный отсек с мягкой съемной подушкой
• Вместительный носовой отсек с мягкими съемными подушками, 2 нерж. подстаканника
• Антискользящяя поверхность палубы
• Инспекционный палубный люк
• Встроенная топливная система с пластиковым баком на 270 л и сенсором
• Встроенные нержавеющие узлы для крепления рулевой и пассажирской стоек
• Гофрошланг в межпалубном пространстве для скрытого монтажа коммуникаций
• Кормовой U-образный диван с мягкой спинкой
• Один большой кормовой и два боковых рундука
• 2 нерж. поручня сбоку от кормового дивана
• 2 кормовые выдвижные нержавеющие утки
• 12 бортовых ручек безопасности из ПВХ
• Двойной прочный привальный брус с водоотбойником
• Носовой U-образный буксировоный узел
• Подъемные нержавеющие узлы (обушки откидные 2 шт., U-образные узлы 2 шт. )
• Два клапана водоотлива из межпалубного пространства
• 2 разборных весла
• Высокоэффективный ножной насос BRAVO-8 
• Ремонтный комплект и инструкция по эксплуатации</t>
  </si>
  <si>
    <t>• Высококилеватый усиленный стеклопластиковый корпус типа «Глубокое V» с системой High-Step-Hull (HSH) (белый цвет)
• 5-секционный надувной баллон, ПВХ, 1100 г/м², светло-серый
• Носовая якорная накладка с роликом и выдвижной уткой
• Форпик — носовой якорный отсек с мягкой съемной подушкой 
• Вместительный носовой отсек с мягкой съемной подушкой и 2 нерж. подстаканниками 
• Рулевая стойка CL-20 с передним мягким сиденьем, рундуком; ветровым стеклом и боковым поручнем
• Механическая система рулевого управления (Т71), рулевой трос (М66)
• Рулевое колесо Ultraflex
• Антискользящяя поверхность палубы  
• Инспекционный палубный люк 
• Встроенная топливная система с пластиковым баком на 91 л
• Встроенные нержавеющие узлы для крепления рулевой стойки 
• Гофрошланг в межпалубном пространстве для скрытого монтажа коммуникаций 
• Просторный кормовой отсек
• Кормовой мягкий диван со спинкой
• Стеклопластиковые законцовки баллонов
• 2 кормовые выдвижные нержавеющие утки 
• Носовая ручка из ПВХ
• 12 бортовых ручек безопасности из ПВХ 
• Привальный брус с водоотбойником
• 1 носовой и 2 задних нержавеющих U-образных буксировочных узла
• Подъемные нержавеющие узлы (обушки откидные)
• 2 врезных крюка из нержавеющей стали для крепления фала водных лыж 
•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</si>
  <si>
    <t>Топливная система, л</t>
  </si>
  <si>
    <t>• (300)</t>
  </si>
  <si>
    <t>• (270)</t>
  </si>
  <si>
    <t>• (200)</t>
  </si>
  <si>
    <t>• (91)</t>
  </si>
  <si>
    <r>
      <t>○</t>
    </r>
    <r>
      <rPr>
        <sz val="11"/>
        <rFont val="Tahoma"/>
        <family val="2"/>
        <charset val="204"/>
      </rPr>
      <t xml:space="preserve"> (91)</t>
    </r>
  </si>
  <si>
    <r>
      <t>○</t>
    </r>
    <r>
      <rPr>
        <sz val="11"/>
        <rFont val="Tahoma"/>
        <family val="2"/>
        <charset val="204"/>
      </rPr>
      <t xml:space="preserve"> (40)</t>
    </r>
  </si>
  <si>
    <r>
      <t>G750</t>
    </r>
    <r>
      <rPr>
        <b/>
        <sz val="11"/>
        <color rgb="FFFF0000"/>
        <rFont val="Tahoma"/>
        <family val="2"/>
        <charset val="204"/>
      </rPr>
      <t xml:space="preserve"> NEW</t>
    </r>
  </si>
  <si>
    <r>
      <t>○</t>
    </r>
    <r>
      <rPr>
        <sz val="11"/>
        <rFont val="Tahoma"/>
        <family val="2"/>
        <charset val="204"/>
      </rPr>
      <t xml:space="preserve"> (55)</t>
    </r>
  </si>
  <si>
    <t>Замена материала баллона на 1400 г/м² для S520</t>
  </si>
  <si>
    <t>Замена материала баллона на 1400 г/м² для S470, G480</t>
  </si>
  <si>
    <t>Замена материала баллона на 1400 г/м² для S370, G380</t>
  </si>
  <si>
    <t>Замена материала баллона на 1400 г/м² для G340</t>
  </si>
  <si>
    <t>Замена материала баллона на 1400 г/м² для R380</t>
  </si>
  <si>
    <t>Замена материала баллона на 1400 г/м² для R420</t>
  </si>
  <si>
    <t>Замена материала баллона на 1400 г/м² для R460</t>
  </si>
  <si>
    <t>Замена материала баллона на 1400 г/м² для S420</t>
  </si>
  <si>
    <t>S470, G480</t>
  </si>
  <si>
    <t>S370, G380</t>
  </si>
  <si>
    <t>Замена поручней на полированные на SD-01, SD-02, SD-03</t>
  </si>
  <si>
    <t>Upgrade to polished st.steel railings for SD-01, SD-02, SD-03</t>
  </si>
  <si>
    <t>S420NS, S470NS, S520NS</t>
  </si>
  <si>
    <t>G850, G750</t>
  </si>
  <si>
    <t>S300S, S330S, S370NS</t>
  </si>
  <si>
    <t>S470NL sundeck</t>
  </si>
  <si>
    <t>S520L sundeck</t>
  </si>
  <si>
    <t>S550RF</t>
  </si>
  <si>
    <t>S550RF sundeck</t>
  </si>
  <si>
    <t>S650 sundeck</t>
  </si>
  <si>
    <t>G480LF, G480EF</t>
  </si>
  <si>
    <t>G480LF, G480EF sundeck</t>
  </si>
  <si>
    <t>G420 bow sundeck</t>
  </si>
  <si>
    <t>G500 bow sundeck</t>
  </si>
  <si>
    <t>G580 bow sundeck</t>
  </si>
  <si>
    <t>G580 bow sundeck extension</t>
  </si>
  <si>
    <t>G650 bow sundeck</t>
  </si>
  <si>
    <t>G650 rear sundeck</t>
  </si>
  <si>
    <t>G650 rear sundeck extension</t>
  </si>
  <si>
    <t>G650 bow removable cushion</t>
  </si>
  <si>
    <t>G850 rear sundeck</t>
  </si>
  <si>
    <t>S550LF, S550CF</t>
  </si>
  <si>
    <t>S650LF</t>
  </si>
  <si>
    <t>G340LF</t>
  </si>
  <si>
    <t>G380LF</t>
  </si>
  <si>
    <t>S370NS (fits to the boats with or without arch)</t>
  </si>
  <si>
    <t>S370NSF (fits to the boats with or without arch)</t>
  </si>
  <si>
    <t>S370NL (fits to the boats with or without arch)</t>
  </si>
  <si>
    <t>S370NLF (fits to the boats with or without arch)</t>
  </si>
  <si>
    <t>S420NF</t>
  </si>
  <si>
    <t>S420NS (fits to the boats with or without arch)</t>
  </si>
  <si>
    <t>S420NSF (fits to the boats with or without arch)</t>
  </si>
  <si>
    <t>S420NL (fits to the boats with or without arch)</t>
  </si>
  <si>
    <t>S420NLF (fits to the boats with or without arch)</t>
  </si>
  <si>
    <t>S470NF</t>
  </si>
  <si>
    <t>S470NS (fits to the boats with or without arch)</t>
  </si>
  <si>
    <t>S470NSF (fits to the boats with or without arch)</t>
  </si>
  <si>
    <t>S470NL (fits to the boats with or without arch)</t>
  </si>
  <si>
    <t>S470NLF (fits to the boats with or without arch)</t>
  </si>
  <si>
    <t>S520F</t>
  </si>
  <si>
    <t>S520LF (fits to the boats with or without arch)</t>
  </si>
  <si>
    <t>S520L (fits to the boats with or without arch)</t>
  </si>
  <si>
    <t>S520SF (fits to the boats with or without arch)</t>
  </si>
  <si>
    <t>S520S (fits to the boats with or without arch)</t>
  </si>
  <si>
    <t>Насос ножной BRAVO-9, 5 литров, двухкамерный</t>
  </si>
  <si>
    <t>Насос ножной BORIKA, 7.5 литров</t>
  </si>
  <si>
    <t>Foot pump BORIKA, 7.5 lit</t>
  </si>
  <si>
    <t>Corvette, Ranger, Argus</t>
  </si>
  <si>
    <t>G500 - G850</t>
  </si>
  <si>
    <t xml:space="preserve">Баллон надувной для лодки S470N, PVC </t>
  </si>
  <si>
    <t xml:space="preserve">Баллон надувной для лодки S470N, HYPALON </t>
  </si>
  <si>
    <t>Inflatable tube for S470N, HYPALON</t>
  </si>
  <si>
    <t>Inflatable tube for S470N, PVC</t>
  </si>
  <si>
    <t>S550CF, S550LF</t>
  </si>
  <si>
    <t>S650F</t>
  </si>
  <si>
    <t>G650F</t>
  </si>
  <si>
    <t>G500F</t>
  </si>
  <si>
    <t>Ткань PVC покрытая 650 г/м², 1100 дтекс, 150см</t>
  </si>
  <si>
    <t>Ткань PVC покрытая 950 г/м², 1100 дтекс, 150см</t>
  </si>
  <si>
    <t>Ткань PVC покрытая 1100 г/м², 1100 дтекс, 150см</t>
  </si>
  <si>
    <t>Ткань PVC покрытая 1400 г/м², 1100 дтекс, 150см</t>
  </si>
  <si>
    <t>Ткань HYPALON/NEOPREN покрытая 1350 г/м², 1100 дтекс, 150см</t>
  </si>
  <si>
    <t>Ткань HYPALON/NEOPREN покрытая 1100 г/м², 1100 дтекс, 150см</t>
  </si>
  <si>
    <t>Ткань HYPALON/NEOPREN покрытая 850 г/м², 1100 дтекс, 150см</t>
  </si>
  <si>
    <t>Ткань NEOPREN покрытая 600 г/м², 1100 дтекс, 150см</t>
  </si>
  <si>
    <t>PVC coated fabric 650 g/m², 1100 dtex ,150 cm wide</t>
  </si>
  <si>
    <t>PVC coated fabric 950 g/m², 1100 dtex ,150 cm wide</t>
  </si>
  <si>
    <t>PVC coated fabric 1100 g/m², 1100 dtex ,150 cm wide</t>
  </si>
  <si>
    <t>PVC coated fabric 1400 g/m², 1100 dtex ,200 cm wide</t>
  </si>
  <si>
    <t>HYPALON / NEOPREN coated fabric 1350 g/m², 150 cм</t>
  </si>
  <si>
    <t>HYPALON / NEOPREN coated fabric 1100 g/m², 150 cм</t>
  </si>
  <si>
    <t>HYPALON / NEOPREN coated fabric 850 g/m², 150 cм</t>
  </si>
  <si>
    <t>NEOPREN coated fabric 600 g/m², 150 cм</t>
  </si>
  <si>
    <t>Bimini base, PVC</t>
  </si>
  <si>
    <t>Hook for inflatable boats covers</t>
  </si>
  <si>
    <t>Кручок для защитного чехла</t>
  </si>
  <si>
    <t>S550 PRO</t>
  </si>
  <si>
    <t>Стекломат 100 г/м²</t>
  </si>
  <si>
    <t>Стекломат 300 г/м²</t>
  </si>
  <si>
    <t>Стекломат 600 г/м²</t>
  </si>
  <si>
    <t>Рулевая панель №3 для CL-10, CL-15, стеклопластик, серый металлик</t>
  </si>
  <si>
    <t>Steering panel for CL-16, fiberglass, gray metallic (with hatch)</t>
  </si>
  <si>
    <t>Приборная панель №3 для CL-16 с перчаточным ящиком, стеклопластик, серый металлик</t>
  </si>
  <si>
    <t>Motor plate external #14</t>
  </si>
  <si>
    <t>G500, G580, G650</t>
  </si>
  <si>
    <t>Транцевая накладка наружняя №14</t>
  </si>
  <si>
    <t>Drain through-hull tube, 20mm</t>
  </si>
  <si>
    <t>Drain through-hull tube, 23mm</t>
  </si>
  <si>
    <t>Drain through-hull tube, 42mm</t>
  </si>
  <si>
    <t>Пробка распорная дренажная ∅ 25 мм</t>
  </si>
  <si>
    <t>Пробка распорная дренажная ∅ 42 мм</t>
  </si>
  <si>
    <t>Трубка дренажная ∅ 23мм</t>
  </si>
  <si>
    <t>Трубка дренажная ∅ 20мм</t>
  </si>
  <si>
    <t>Трубка дренажная ∅ 42 мм</t>
  </si>
  <si>
    <t>Клапан дренажный ∅ 35 мм</t>
  </si>
  <si>
    <t>Клапан дренажный ∅ 50 мм</t>
  </si>
  <si>
    <t>G340, G380, N440, N585</t>
  </si>
  <si>
    <t>Sundeck cushion for S420NL</t>
  </si>
  <si>
    <t>Bow sundeck cushion for G650 right part</t>
  </si>
  <si>
    <t>Bow sundeck cushion for G650 left part</t>
  </si>
  <si>
    <t>Rear sundeck cushion for G650</t>
  </si>
  <si>
    <t>Bow sundeck extention cushion for G650 right part</t>
  </si>
  <si>
    <t>Bow sundeck extention cushion for G650 left part</t>
  </si>
  <si>
    <t>Sundeck cushion for G500</t>
  </si>
  <si>
    <t>Bow sundeck cushion for G580</t>
  </si>
  <si>
    <t>Bow sundeck extention cushion for G580 right</t>
  </si>
  <si>
    <t>Bow sundeck extention cushion for G580 left</t>
  </si>
  <si>
    <t>Sundeck cushion for G420</t>
  </si>
  <si>
    <t>Rear sundeck cushion for G850</t>
  </si>
  <si>
    <t>Bow locker removable cushion for G850</t>
  </si>
  <si>
    <t>Bow hatch cushion for G850</t>
  </si>
  <si>
    <t>Подушка носовая большая сьёмная для G850</t>
  </si>
  <si>
    <t>Подушка носовая малая сьёмная для G850</t>
  </si>
  <si>
    <t>Подушка носовая сьёмная для G580</t>
  </si>
  <si>
    <t>Sundeck cushion for S470NL</t>
  </si>
  <si>
    <t>Seat cushion for SD-22</t>
  </si>
  <si>
    <t>Seat back for SD-22</t>
  </si>
  <si>
    <t>Подушка малая для пассажирской стойкой SD-21</t>
  </si>
  <si>
    <t>Rear seat removable cushion G500</t>
  </si>
  <si>
    <t>Rear seat back for G500</t>
  </si>
  <si>
    <t>Rear seat removable cushion G580</t>
  </si>
  <si>
    <t>Seat cushion for CL-21</t>
  </si>
  <si>
    <t>Seat back for CL-21</t>
  </si>
  <si>
    <t>Спинка кормового дивана для G500</t>
  </si>
  <si>
    <t>Подушка сандека для S420NL</t>
  </si>
  <si>
    <t>Подушка сандека для S470NL</t>
  </si>
  <si>
    <t>Подушка правая заднего сандека для G650</t>
  </si>
  <si>
    <t>Подушка левая заднего сандека для G650</t>
  </si>
  <si>
    <t>Основная подушка кормового сандека для G650</t>
  </si>
  <si>
    <t>Подушка правая расширения кормового сандека для G650</t>
  </si>
  <si>
    <t>Подушка левая расширения кормового сандека для G650</t>
  </si>
  <si>
    <t>Подушка сандека для G500</t>
  </si>
  <si>
    <t>Подушка правая расширения носового сандека для G580</t>
  </si>
  <si>
    <t>Подушка левая расширения носового сандека для G580</t>
  </si>
  <si>
    <t>Подушка сандека для G420</t>
  </si>
  <si>
    <t>Подушка кормового сандека для G850</t>
  </si>
  <si>
    <t>Подушка сиденья для пассажирской стойкой SD-21</t>
  </si>
  <si>
    <t>Съёмная подушка кормового дивана для S650, S550R</t>
  </si>
  <si>
    <t>Съёмная подушка кормового дивана для G340</t>
  </si>
  <si>
    <t>Съёмная подушка кормового дивана для S550L, C</t>
  </si>
  <si>
    <t>Съёмная подушка кормового дивана для G480</t>
  </si>
  <si>
    <t>Съёмная подушка кормового дивана для G380</t>
  </si>
  <si>
    <t>Съёмная подушка кормового дивана для G500</t>
  </si>
  <si>
    <t>Съёмная подушка кормового дивана для G580</t>
  </si>
  <si>
    <t>Подушка сиденья рулевой консоли CL-21</t>
  </si>
  <si>
    <t>Спинка сиденья рулевой консоли CL-21</t>
  </si>
  <si>
    <t>Съёмная подушка рулевой стойки CL-02, CL-06</t>
  </si>
  <si>
    <t>Съёмная подушка рулевой стойки CL-03</t>
  </si>
  <si>
    <t>Съёмная подушка рулевой стойки CL-04</t>
  </si>
  <si>
    <t>Съёмная подушка рулевой стойки CL-05, CL-10</t>
  </si>
  <si>
    <t>Съёмная подушка рулевой стойки CL-11</t>
  </si>
  <si>
    <t>Съёмная подушка рулевой стойки CL-12</t>
  </si>
  <si>
    <t>Съёмная подушка сиденья SD-01, SD-02</t>
  </si>
  <si>
    <t>G380, G480</t>
  </si>
  <si>
    <t>Seat for CS-04</t>
  </si>
  <si>
    <t>Seat back CL-20</t>
  </si>
  <si>
    <t>Сиденье рулевой стойки CS-04</t>
  </si>
  <si>
    <t>Спинка рулевой стойки CL-20</t>
  </si>
  <si>
    <t>Removable seat cushion CL-16</t>
  </si>
  <si>
    <t>Съёмная подушка рулевой стойки CL-16</t>
  </si>
  <si>
    <t>Rear sear removable cushion for G650 central</t>
  </si>
  <si>
    <t>Rear seat back for G650 central</t>
  </si>
  <si>
    <t xml:space="preserve">Rear seat removable cushion for G650 left </t>
  </si>
  <si>
    <t>Rear seat back for G650 left</t>
  </si>
  <si>
    <t>Rear seat removable cushion for G650 right</t>
  </si>
  <si>
    <t>Rear seat back for G650 right</t>
  </si>
  <si>
    <t>Съёмная подушка кормового дивана для G650</t>
  </si>
  <si>
    <t>Спинка кормового дивана для G650</t>
  </si>
  <si>
    <t>Съёмная подушка бокового заднего левого рундука для G650</t>
  </si>
  <si>
    <t>Боковая левая спинка кормового U-образного дивана для G650</t>
  </si>
  <si>
    <t>Съёмная подушка бокового заднего правого рундука для G650</t>
  </si>
  <si>
    <t>Боковая правая спинка кормового U-образного дивана для G650</t>
  </si>
  <si>
    <t>Seat back CL-16</t>
  </si>
  <si>
    <t>Set of cushions for G340</t>
  </si>
  <si>
    <t>Set of cushions for G420</t>
  </si>
  <si>
    <t xml:space="preserve">Set of back rests and removable cushions for S650L </t>
  </si>
  <si>
    <t>includes items 2333, 4661, 4616, 4624, 4632, 4636 x 2, 4637</t>
  </si>
  <si>
    <t>Seat for SD-22</t>
  </si>
  <si>
    <t>Seat for SD-22 uplifting part</t>
  </si>
  <si>
    <t>Seat back SD-06</t>
  </si>
  <si>
    <t>Bow locker removable cushion for G650</t>
  </si>
  <si>
    <t>Removable seat SD-06</t>
  </si>
  <si>
    <t>Removable seat cushion CL-14</t>
  </si>
  <si>
    <t>Seat back for CL-14</t>
  </si>
  <si>
    <t>Seat for CL-22</t>
  </si>
  <si>
    <t>Seat back for CL-22</t>
  </si>
  <si>
    <t>Bow locker removable cushion for G500 №1</t>
  </si>
  <si>
    <t>Bow locker removable cushion for G500 №2</t>
  </si>
  <si>
    <t>Rear seat removable cushion for G420</t>
  </si>
  <si>
    <t>Rear seat back for G420</t>
  </si>
  <si>
    <t>Seat for CL-24</t>
  </si>
  <si>
    <t>Seat back for CL-24</t>
  </si>
  <si>
    <t>Bow locker removable cushion for G420</t>
  </si>
  <si>
    <t>Seat for SD-15</t>
  </si>
  <si>
    <t>Seat back for SD-15 uplifting part</t>
  </si>
  <si>
    <t>Seat back for SD-15</t>
  </si>
  <si>
    <t>Seat for SD-10</t>
  </si>
  <si>
    <t>Seat back for SD-10</t>
  </si>
  <si>
    <t>Rear seat removable cushion for G850 central</t>
  </si>
  <si>
    <t>Rear seat back for G850 central</t>
  </si>
  <si>
    <t>Rear seat removable cushion for G850 left</t>
  </si>
  <si>
    <t>Rear seat back for G850 left</t>
  </si>
  <si>
    <t>Rear seat removable cushion for G850 right</t>
  </si>
  <si>
    <t>Rear seat back for G850 right</t>
  </si>
  <si>
    <t>Set of cushions for G850</t>
  </si>
  <si>
    <t>Set of cushions for S550R</t>
  </si>
  <si>
    <t>Set of cushions for G650</t>
  </si>
  <si>
    <t>Set of cushions for S520L</t>
  </si>
  <si>
    <t>Set of cushions for S470NL</t>
  </si>
  <si>
    <t>Set of cushions for S420NL</t>
  </si>
  <si>
    <t>Set of cushions for S370NL</t>
  </si>
  <si>
    <t>Set of cushions for G580</t>
  </si>
  <si>
    <t>Set of cushions for S330L, S300L</t>
  </si>
  <si>
    <t>Bow step plate cushion for G650</t>
  </si>
  <si>
    <t>Rear seat back for G580 central</t>
  </si>
  <si>
    <t>Rear seat back for G580 left</t>
  </si>
  <si>
    <t>Set of cushions for G500</t>
  </si>
  <si>
    <t>Rear seat back for G580 right</t>
  </si>
  <si>
    <t>Seat back for CL-16</t>
  </si>
  <si>
    <t>Removable side seat cushion for G380</t>
  </si>
  <si>
    <t>Console seat cushion of SD-14</t>
  </si>
  <si>
    <t>Seat for SD-11</t>
  </si>
  <si>
    <t>Seat back for SD-11</t>
  </si>
  <si>
    <t>Bow locker removable cushion for G580 №1</t>
  </si>
  <si>
    <t>Bow locker removable cushion for G580 №2</t>
  </si>
  <si>
    <t>Seat for SD-12</t>
  </si>
  <si>
    <t>Seat back for SD-12</t>
  </si>
  <si>
    <t>Спинка рулевой стойки CL-16</t>
  </si>
  <si>
    <t>EURO</t>
  </si>
  <si>
    <t>Курс НБУ EURO</t>
  </si>
  <si>
    <t>Съемная подушка сидения для G380</t>
  </si>
  <si>
    <t>Подушка сиденья стойки SD-22</t>
  </si>
  <si>
    <t>Подушка откидная сиденья стойки SD-22</t>
  </si>
  <si>
    <t>Подушка спинки стойки SD-22</t>
  </si>
  <si>
    <t>Подушка носовая большая сьёмная для G650</t>
  </si>
  <si>
    <t>Спинка для пассажирской стойки SD-06</t>
  </si>
  <si>
    <t>Основная съемная подушка для пассажирской стойки SD-06</t>
  </si>
  <si>
    <t>Основная съемная подушка для рулевой стойки CL-14</t>
  </si>
  <si>
    <t>Подушка спинки для рулевой стойки CL-14</t>
  </si>
  <si>
    <t>Основная съемная подушка для рулевой стойки CL-22</t>
  </si>
  <si>
    <t>Подушка спинки для рулевой стойки CL-22</t>
  </si>
  <si>
    <t>Подушка носовая большая сьёмная №2 для G500</t>
  </si>
  <si>
    <t>Подушка носовая малая сьёмная №1 для G500</t>
  </si>
  <si>
    <t>Основная съемная подушка кормового дивана для G420</t>
  </si>
  <si>
    <t>Спинка кормового дивана G420</t>
  </si>
  <si>
    <t>Основная съемная подушка для рулевой стойки CL-24</t>
  </si>
  <si>
    <t>Подушка спинки для рулевой стойки CL-24</t>
  </si>
  <si>
    <t>Подушка носовая сьёмная для G420</t>
  </si>
  <si>
    <t>Подушка сиденья стойки SD-15</t>
  </si>
  <si>
    <t>Подушка откидная сиденья стойки SD-15</t>
  </si>
  <si>
    <t>Подушка спинки стойки SD-15</t>
  </si>
  <si>
    <t>Подушка сиденья стойки SD-10</t>
  </si>
  <si>
    <t>Подушка спинки стойки SD-10</t>
  </si>
  <si>
    <t>Центральная спинка кормового дивана для G850</t>
  </si>
  <si>
    <t>Центральная съемная подушка кормового дивана для G850</t>
  </si>
  <si>
    <t>Боковая левая спинка кормового U-образного дивана для G850</t>
  </si>
  <si>
    <t>Боковая левая подушка кормового U-образного дивана для G850</t>
  </si>
  <si>
    <t>Боковая правая подушка кормового U-образного дивана для G850</t>
  </si>
  <si>
    <t>Боковая правая спинка кормового U-образного дивана для G850</t>
  </si>
  <si>
    <t>Набор мягких подушек для G850</t>
  </si>
  <si>
    <t>Набор мягких подушек для S550R</t>
  </si>
  <si>
    <t>Набор мягких подушек для G650</t>
  </si>
  <si>
    <t>Набор мягких подушек для S520L</t>
  </si>
  <si>
    <t>Набор мягких подушек для S470NL</t>
  </si>
  <si>
    <t>Набор мягких подушек для S420NL</t>
  </si>
  <si>
    <t>Набор мягких подушек для S370NL</t>
  </si>
  <si>
    <t>Набор мягких подушек для G580</t>
  </si>
  <si>
    <t>Набор мягких подушек для S330L, S300L</t>
  </si>
  <si>
    <t>S330L, S300L</t>
  </si>
  <si>
    <t>Набор мягких подушек для G500</t>
  </si>
  <si>
    <t>Центральная спинка кормового дивана для G580</t>
  </si>
  <si>
    <t>Боковая левая спинка кормового U-образного дивана для G580</t>
  </si>
  <si>
    <t>Боковая правая спинка кормового U-образного дивана для G580</t>
  </si>
  <si>
    <t>Подушка спинки стойки CL-16</t>
  </si>
  <si>
    <t>Набор мягких подушек для G420</t>
  </si>
  <si>
    <t>Основная съемная подушка для рулевой стойки CL-16</t>
  </si>
  <si>
    <t>Подушка сиденья стойки SD-12</t>
  </si>
  <si>
    <t>Подушка спинки стойки SD-12</t>
  </si>
  <si>
    <t>Подушка сандека сьёмная G580</t>
  </si>
  <si>
    <t>Подушка носовая сьёмная G580</t>
  </si>
  <si>
    <t>Подушка сиденья стойки SD-11</t>
  </si>
  <si>
    <t>Подушка спинки стойки SD-11</t>
  </si>
  <si>
    <t>Съемная подушка для рулевой стойки SD-14</t>
  </si>
  <si>
    <t>Набор мягких подушек для G340</t>
  </si>
  <si>
    <t>Баллон PVC</t>
  </si>
  <si>
    <t xml:space="preserve">Light-grey                       (Standard only PVC) </t>
  </si>
  <si>
    <t xml:space="preserve">White 2000 (option) </t>
  </si>
  <si>
    <t xml:space="preserve">Dark-grey 2010 (option) </t>
  </si>
  <si>
    <t xml:space="preserve">Black 2001 (option) </t>
  </si>
  <si>
    <t xml:space="preserve">Red 2006 (option) </t>
  </si>
  <si>
    <t xml:space="preserve">Green 2002 (option) </t>
  </si>
  <si>
    <t>950 / 1100 / 1400 г/м²</t>
  </si>
  <si>
    <t>1100 г/м²</t>
  </si>
  <si>
    <t>950 / 1100 г/м²</t>
  </si>
  <si>
    <t>950 г/м²</t>
  </si>
  <si>
    <t xml:space="preserve">Баллон HYPALON ORCA </t>
  </si>
  <si>
    <t>Ice White (option)</t>
  </si>
  <si>
    <t>Off White (option)</t>
  </si>
  <si>
    <t>Arctic Graey (option)</t>
  </si>
  <si>
    <t>Military Graey (option)</t>
  </si>
  <si>
    <t>Black NB (option)</t>
  </si>
  <si>
    <t>Black fabric impression (option)</t>
  </si>
  <si>
    <t>Black Сarbon (option)</t>
  </si>
  <si>
    <r>
      <t xml:space="preserve">215, 820, 828, </t>
    </r>
    <r>
      <rPr>
        <b/>
        <i/>
        <strike/>
        <sz val="11"/>
        <color theme="1"/>
        <rFont val="Calibri"/>
        <family val="2"/>
        <charset val="204"/>
        <scheme val="minor"/>
      </rPr>
      <t>866</t>
    </r>
  </si>
  <si>
    <t>828, 866</t>
  </si>
  <si>
    <r>
      <t xml:space="preserve">828, </t>
    </r>
    <r>
      <rPr>
        <b/>
        <i/>
        <strike/>
        <sz val="11"/>
        <color theme="1"/>
        <rFont val="Calibri"/>
        <family val="2"/>
        <charset val="204"/>
        <scheme val="minor"/>
      </rPr>
      <t>866</t>
    </r>
  </si>
  <si>
    <r>
      <rPr>
        <b/>
        <sz val="11"/>
        <color theme="1"/>
        <rFont val="Calibri"/>
        <family val="2"/>
        <charset val="204"/>
        <scheme val="minor"/>
      </rPr>
      <t>ORCA® 215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275 даН/5см
• Прочность на раздир: = 12 даН = 10 даН
• Плотность: 970 (±10%) г/м²</t>
    </r>
  </si>
  <si>
    <r>
      <rPr>
        <b/>
        <sz val="14"/>
        <color theme="1"/>
        <rFont val="Calibri"/>
        <family val="2"/>
        <charset val="204"/>
        <scheme val="minor"/>
      </rPr>
      <t>ORCA® 820</t>
    </r>
    <r>
      <rPr>
        <sz val="10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300 даН/5см
• Прочность на раздир: = 20 даН = 15 даН
• Плотность: 1140 (±10%) г/м²</t>
    </r>
  </si>
  <si>
    <r>
      <rPr>
        <b/>
        <sz val="14"/>
        <color theme="1"/>
        <rFont val="Calibri"/>
        <family val="2"/>
        <charset val="204"/>
        <scheme val="minor"/>
      </rPr>
      <t>ORCA® 828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350 даН/5см
• Прочность на раздир:= 20 даН = 16 даН
• Плотность: 1340 (±10%) г/м²</t>
    </r>
  </si>
  <si>
    <r>
      <rPr>
        <b/>
        <sz val="14"/>
        <color theme="1"/>
        <rFont val="Calibri"/>
        <family val="2"/>
        <charset val="204"/>
        <scheme val="minor"/>
      </rPr>
      <t>ORCA® 866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1670 dtex - 1500 deniers
• Покрытие: Снаружи: Хлорсульфинированный полиэтилен (CSM) / Полихлоропрен (CR) // Внутри : Полихлоропрен (CR)
• Прочность на разрыв: = 500 даН/5см = 460 даН/5см
• Прочность на раздир: = 33 даН = 35 даН
• Плотность: 1565 (±10%) г/м²</t>
    </r>
  </si>
  <si>
    <t>под заказ</t>
  </si>
  <si>
    <t>Холодильник ISOTHERM DR65 нерж.</t>
  </si>
  <si>
    <t xml:space="preserve">SILVERTEX Taupe (option) </t>
  </si>
  <si>
    <t>Носовой нержавеющий релинг безопасности с опорами</t>
  </si>
  <si>
    <t>Релинг носовой для G420 нержавеющий с опорами</t>
  </si>
  <si>
    <t>Релинг носовой для S550 нержавеющий с опорами</t>
  </si>
  <si>
    <t>Релинг носовой для S650 нержавеющий с опорами</t>
  </si>
  <si>
    <t>Релинг носовой для G650 нержавеющий с опорами</t>
  </si>
  <si>
    <t>Релинг носовой для G500 нержавеющий с опорами</t>
  </si>
  <si>
    <t>Релинг носовой для G850 нержавеющий с опорами</t>
  </si>
  <si>
    <t>Съемный кормовой сандек с подушкой</t>
  </si>
</sst>
</file>

<file path=xl/styles.xml><?xml version="1.0" encoding="utf-8"?>
<styleSheet xmlns="http://schemas.openxmlformats.org/spreadsheetml/2006/main">
  <numFmts count="4">
    <numFmt numFmtId="164" formatCode="#,##0.00_₴"/>
    <numFmt numFmtId="165" formatCode="_-&quot;€&quot;\ * #,##0.00_-;\-&quot;€&quot;\ * #,##0.00_-;_-&quot;€&quot;\ * &quot;-&quot;??_-;_-@_-"/>
    <numFmt numFmtId="166" formatCode="#,##0.000000_₴"/>
    <numFmt numFmtId="167" formatCode="#,##0.00\ _₽"/>
  </numFmts>
  <fonts count="7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5C5C5C"/>
      <name val="Tahoma"/>
      <family val="2"/>
      <charset val="204"/>
    </font>
    <font>
      <b/>
      <sz val="11"/>
      <color rgb="FF1D3B6D"/>
      <name val="Tahoma"/>
      <family val="2"/>
      <charset val="204"/>
    </font>
    <font>
      <b/>
      <sz val="11"/>
      <color rgb="FFCE0809"/>
      <name val="Tahoma"/>
      <family val="2"/>
      <charset val="204"/>
    </font>
    <font>
      <b/>
      <sz val="11"/>
      <color rgb="FF5C5C5C"/>
      <name val="Tahoma"/>
      <family val="2"/>
      <charset val="204"/>
    </font>
    <font>
      <sz val="11"/>
      <color theme="1" tint="0.34998626667073579"/>
      <name val="Tahoma"/>
      <family val="2"/>
      <charset val="204"/>
    </font>
    <font>
      <sz val="11"/>
      <color theme="1" tint="0.249977111117893"/>
      <name val="Tahoma"/>
      <family val="2"/>
      <charset val="204"/>
    </font>
    <font>
      <b/>
      <sz val="11"/>
      <color rgb="FFFFFFFF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charset val="204"/>
    </font>
    <font>
      <b/>
      <sz val="11"/>
      <color theme="1" tint="0.34998626667073579"/>
      <name val="Tahoma"/>
      <family val="2"/>
      <charset val="204"/>
    </font>
    <font>
      <sz val="11"/>
      <color theme="1" tint="0.499984740745262"/>
      <name val="Tahoma"/>
      <family val="2"/>
      <charset val="204"/>
    </font>
    <font>
      <b/>
      <sz val="11"/>
      <color theme="1" tint="0.499984740745262"/>
      <name val="Tahoma"/>
      <family val="2"/>
      <charset val="204"/>
    </font>
    <font>
      <b/>
      <sz val="11"/>
      <color theme="0"/>
      <name val="Tahoma"/>
      <family val="2"/>
      <charset val="204"/>
    </font>
    <font>
      <b/>
      <sz val="11"/>
      <color theme="3"/>
      <name val="Tahoma"/>
      <family val="2"/>
      <charset val="204"/>
    </font>
    <font>
      <b/>
      <sz val="11"/>
      <color rgb="FFC00000"/>
      <name val="Tahoma"/>
      <family val="2"/>
      <charset val="204"/>
    </font>
    <font>
      <sz val="11"/>
      <color indexed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24"/>
      <color indexed="1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1"/>
      <color theme="1" tint="0.499984740745262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1"/>
      <name val="Tahoma"/>
      <family val="2"/>
      <charset val="204"/>
    </font>
    <font>
      <b/>
      <sz val="6"/>
      <color indexed="9"/>
      <name val="Calibri"/>
      <family val="2"/>
      <charset val="204"/>
      <scheme val="minor"/>
    </font>
    <font>
      <b/>
      <sz val="11"/>
      <color indexed="10"/>
      <name val="Tahoma"/>
      <family val="2"/>
      <charset val="204"/>
    </font>
    <font>
      <sz val="8"/>
      <color theme="1"/>
      <name val="Tahoma"/>
      <family val="2"/>
      <charset val="204"/>
    </font>
    <font>
      <sz val="10"/>
      <color indexed="8"/>
      <name val="Arial"/>
      <family val="2"/>
      <charset val="204"/>
    </font>
    <font>
      <b/>
      <sz val="11"/>
      <color rgb="FFFF0000"/>
      <name val="Tahoma"/>
      <family val="2"/>
      <charset val="204"/>
    </font>
    <font>
      <sz val="12"/>
      <color theme="1"/>
      <name val="Tahoma"/>
      <family val="2"/>
      <charset val="204"/>
    </font>
    <font>
      <i/>
      <sz val="10"/>
      <color theme="1" tint="0.249977111117893"/>
      <name val="Tahoma"/>
      <family val="2"/>
      <charset val="204"/>
    </font>
    <font>
      <b/>
      <sz val="11"/>
      <color theme="1" tint="0.249977111117893"/>
      <name val="Tahoma"/>
      <family val="2"/>
      <charset val="204"/>
    </font>
    <font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sz val="12"/>
      <name val="Tahoma"/>
      <family val="2"/>
      <charset val="204"/>
    </font>
    <font>
      <i/>
      <sz val="11"/>
      <color theme="1" tint="0.249977111117893"/>
      <name val="Tahoma"/>
      <family val="2"/>
      <charset val="204"/>
    </font>
    <font>
      <sz val="11"/>
      <color theme="1" tint="0.249977111117893"/>
      <name val="Calibri"/>
      <family val="2"/>
      <charset val="204"/>
      <scheme val="minor"/>
    </font>
    <font>
      <sz val="11"/>
      <color theme="1" tint="0.249977111117893"/>
      <name val="Georgia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24"/>
      <color theme="3" tint="0.3999755851924192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color theme="3"/>
      <name val="Tahoma"/>
      <family val="2"/>
      <charset val="204"/>
    </font>
    <font>
      <sz val="12"/>
      <color rgb="FFFF0000"/>
      <name val="Tahoma"/>
      <family val="2"/>
      <charset val="204"/>
    </font>
    <font>
      <sz val="11"/>
      <color rgb="FFFF0000"/>
      <name val="Tahoma"/>
      <family val="2"/>
      <charset val="204"/>
    </font>
    <font>
      <b/>
      <sz val="11"/>
      <color indexed="9"/>
      <name val="Tahoma"/>
      <family val="2"/>
      <charset val="204"/>
    </font>
    <font>
      <sz val="11"/>
      <color indexed="8"/>
      <name val="Tahoma"/>
      <family val="2"/>
      <charset val="204"/>
    </font>
    <font>
      <i/>
      <sz val="11"/>
      <color theme="1" tint="0.34998626667073579"/>
      <name val="Tahoma"/>
      <family val="2"/>
      <charset val="204"/>
    </font>
    <font>
      <strike/>
      <sz val="12"/>
      <color theme="1"/>
      <name val="Tahoma"/>
      <family val="2"/>
      <charset val="204"/>
    </font>
    <font>
      <b/>
      <sz val="12"/>
      <color theme="0"/>
      <name val="Tahoma"/>
      <family val="2"/>
      <charset val="204"/>
    </font>
    <font>
      <u/>
      <sz val="11"/>
      <color theme="1" tint="0.249977111117893"/>
      <name val="Tahoma"/>
      <family val="2"/>
      <charset val="204"/>
    </font>
    <font>
      <b/>
      <sz val="11"/>
      <name val="Tahoma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8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CE0809"/>
      <name val="Tahoma"/>
      <family val="2"/>
      <charset val="204"/>
    </font>
    <font>
      <strike/>
      <sz val="12"/>
      <name val="Tahoma"/>
      <family val="2"/>
      <charset val="204"/>
    </font>
    <font>
      <sz val="11"/>
      <name val="Georgia"/>
      <family val="1"/>
      <charset val="204"/>
    </font>
    <font>
      <i/>
      <sz val="11"/>
      <color theme="1"/>
      <name val="Tahoma"/>
      <family val="2"/>
      <charset val="204"/>
    </font>
    <font>
      <b/>
      <sz val="18"/>
      <name val="Tahoma"/>
      <family val="2"/>
      <charset val="204"/>
    </font>
    <font>
      <b/>
      <sz val="14"/>
      <color indexed="10"/>
      <name val="Tahoma"/>
      <family val="2"/>
      <charset val="204"/>
    </font>
    <font>
      <b/>
      <sz val="11"/>
      <color theme="1"/>
      <name val="Tahoma"/>
      <family val="2"/>
      <charset val="204"/>
    </font>
    <font>
      <u/>
      <sz val="14"/>
      <color theme="0"/>
      <name val="Calibri"/>
      <family val="2"/>
      <charset val="204"/>
    </font>
    <font>
      <b/>
      <i/>
      <strike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1" tint="0.14999847407452621"/>
      <name val="Tahoma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9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/>
    <xf numFmtId="9" fontId="9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  <xf numFmtId="0" fontId="34" fillId="0" borderId="0"/>
    <xf numFmtId="0" fontId="9" fillId="0" borderId="0"/>
    <xf numFmtId="0" fontId="60" fillId="0" borderId="0"/>
  </cellStyleXfs>
  <cellXfs count="731">
    <xf numFmtId="0" fontId="0" fillId="0" borderId="0" xfId="0"/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0" fillId="0" borderId="0" xfId="0" applyFont="1"/>
    <xf numFmtId="3" fontId="0" fillId="0" borderId="0" xfId="0" applyNumberFormat="1" applyFont="1"/>
    <xf numFmtId="0" fontId="22" fillId="0" borderId="0" xfId="1" applyFont="1"/>
    <xf numFmtId="0" fontId="23" fillId="0" borderId="0" xfId="1" applyFont="1" applyFill="1" applyBorder="1" applyAlignment="1"/>
    <xf numFmtId="0" fontId="23" fillId="0" borderId="0" xfId="1" applyFont="1" applyFill="1" applyBorder="1" applyAlignment="1">
      <alignment vertical="center"/>
    </xf>
    <xf numFmtId="9" fontId="21" fillId="0" borderId="0" xfId="1" applyNumberFormat="1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1" fontId="19" fillId="2" borderId="0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19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0" borderId="1" xfId="12" applyFont="1" applyFill="1" applyBorder="1" applyAlignment="1" applyProtection="1">
      <alignment horizontal="center"/>
    </xf>
    <xf numFmtId="0" fontId="6" fillId="0" borderId="0" xfId="0" applyFont="1"/>
    <xf numFmtId="2" fontId="6" fillId="0" borderId="0" xfId="0" applyNumberFormat="1" applyFont="1"/>
    <xf numFmtId="0" fontId="6" fillId="6" borderId="1" xfId="1" applyFont="1" applyFill="1" applyBorder="1" applyAlignment="1">
      <alignment horizontal="center"/>
    </xf>
    <xf numFmtId="0" fontId="29" fillId="0" borderId="0" xfId="0" applyFont="1"/>
    <xf numFmtId="0" fontId="6" fillId="6" borderId="0" xfId="0" applyFont="1" applyFill="1"/>
    <xf numFmtId="4" fontId="6" fillId="0" borderId="1" xfId="1" applyNumberFormat="1" applyFont="1" applyFill="1" applyBorder="1" applyAlignment="1">
      <alignment horizontal="center"/>
    </xf>
    <xf numFmtId="4" fontId="6" fillId="6" borderId="1" xfId="1" applyNumberFormat="1" applyFont="1" applyFill="1" applyBorder="1" applyAlignment="1">
      <alignment horizontal="center"/>
    </xf>
    <xf numFmtId="2" fontId="0" fillId="0" borderId="0" xfId="0" applyNumberFormat="1" applyAlignment="1"/>
    <xf numFmtId="0" fontId="0" fillId="0" borderId="0" xfId="0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166" fontId="21" fillId="0" borderId="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" fontId="24" fillId="3" borderId="7" xfId="1" applyNumberFormat="1" applyFont="1" applyFill="1" applyBorder="1" applyAlignment="1">
      <alignment horizontal="center" vertical="center" wrapText="1"/>
    </xf>
    <xf numFmtId="4" fontId="31" fillId="3" borderId="9" xfId="1" applyNumberFormat="1" applyFont="1" applyFill="1" applyBorder="1" applyAlignment="1">
      <alignment horizontal="center" vertical="center" wrapText="1"/>
    </xf>
    <xf numFmtId="3" fontId="30" fillId="0" borderId="0" xfId="1" applyNumberFormat="1" applyFont="1" applyFill="1" applyBorder="1" applyAlignment="1">
      <alignment horizontal="center"/>
    </xf>
    <xf numFmtId="4" fontId="30" fillId="0" borderId="2" xfId="1" applyNumberFormat="1" applyFont="1" applyFill="1" applyBorder="1" applyAlignment="1">
      <alignment horizontal="center"/>
    </xf>
    <xf numFmtId="4" fontId="30" fillId="0" borderId="1" xfId="1" applyNumberFormat="1" applyFont="1" applyFill="1" applyBorder="1" applyAlignment="1">
      <alignment horizontal="center"/>
    </xf>
    <xf numFmtId="0" fontId="29" fillId="0" borderId="0" xfId="0" applyFont="1" applyAlignment="1">
      <alignment horizontal="center" vertical="center"/>
    </xf>
    <xf numFmtId="3" fontId="29" fillId="0" borderId="0" xfId="0" applyNumberFormat="1" applyFont="1"/>
    <xf numFmtId="0" fontId="1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7" fillId="2" borderId="0" xfId="0" applyFont="1" applyFill="1" applyBorder="1" applyAlignment="1">
      <alignment horizontal="left" vertical="center"/>
    </xf>
    <xf numFmtId="0" fontId="0" fillId="0" borderId="0" xfId="0" applyAlignment="1">
      <alignment horizontal="right"/>
    </xf>
    <xf numFmtId="0" fontId="27" fillId="0" borderId="0" xfId="0" applyFont="1" applyAlignment="1">
      <alignment horizontal="center"/>
    </xf>
    <xf numFmtId="2" fontId="29" fillId="0" borderId="0" xfId="0" applyNumberFormat="1" applyFont="1" applyAlignment="1">
      <alignment horizontal="right" vertical="center"/>
    </xf>
    <xf numFmtId="0" fontId="19" fillId="2" borderId="2" xfId="0" applyFont="1" applyFill="1" applyBorder="1" applyAlignment="1">
      <alignment vertical="center"/>
    </xf>
    <xf numFmtId="0" fontId="29" fillId="0" borderId="1" xfId="0" applyFont="1" applyBorder="1"/>
    <xf numFmtId="0" fontId="6" fillId="0" borderId="0" xfId="0" applyFont="1"/>
    <xf numFmtId="0" fontId="6" fillId="0" borderId="0" xfId="0" applyFont="1"/>
    <xf numFmtId="0" fontId="17" fillId="2" borderId="0" xfId="0" applyFont="1" applyFill="1" applyBorder="1" applyAlignment="1">
      <alignment horizontal="left" vertical="center" wrapText="1"/>
    </xf>
    <xf numFmtId="0" fontId="37" fillId="0" borderId="3" xfId="0" applyFont="1" applyBorder="1" applyAlignment="1">
      <alignment horizontal="center" vertical="center"/>
    </xf>
    <xf numFmtId="2" fontId="37" fillId="0" borderId="3" xfId="0" applyNumberFormat="1" applyFont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2" fontId="7" fillId="0" borderId="1" xfId="0" applyNumberFormat="1" applyFont="1" applyBorder="1" applyAlignment="1">
      <alignment horizontal="right" vertical="center"/>
    </xf>
    <xf numFmtId="0" fontId="37" fillId="0" borderId="0" xfId="0" applyFont="1" applyBorder="1" applyAlignment="1">
      <alignment horizontal="center" vertical="center"/>
    </xf>
    <xf numFmtId="0" fontId="37" fillId="6" borderId="0" xfId="0" applyFont="1" applyFill="1" applyBorder="1" applyAlignment="1">
      <alignment horizontal="center" vertical="center"/>
    </xf>
    <xf numFmtId="2" fontId="37" fillId="0" borderId="0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right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6" borderId="0" xfId="0" applyFont="1" applyFill="1" applyBorder="1" applyAlignment="1">
      <alignment wrapText="1"/>
    </xf>
    <xf numFmtId="2" fontId="7" fillId="0" borderId="0" xfId="0" applyNumberFormat="1" applyFont="1" applyBorder="1" applyAlignment="1">
      <alignment horizontal="right" vertical="center" wrapText="1"/>
    </xf>
    <xf numFmtId="0" fontId="7" fillId="6" borderId="0" xfId="0" applyFont="1" applyFill="1" applyBorder="1" applyAlignment="1">
      <alignment horizontal="center" wrapText="1"/>
    </xf>
    <xf numFmtId="0" fontId="37" fillId="0" borderId="0" xfId="0" applyFont="1" applyBorder="1" applyAlignment="1">
      <alignment horizontal="center" vertical="center" wrapText="1"/>
    </xf>
    <xf numFmtId="0" fontId="37" fillId="6" borderId="0" xfId="0" applyFont="1" applyFill="1" applyBorder="1" applyAlignment="1">
      <alignment horizontal="center" vertical="center" wrapText="1"/>
    </xf>
    <xf numFmtId="2" fontId="37" fillId="0" borderId="0" xfId="0" applyNumberFormat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4" fontId="7" fillId="2" borderId="4" xfId="0" applyNumberFormat="1" applyFont="1" applyFill="1" applyBorder="1" applyAlignment="1">
      <alignment vertical="center" wrapText="1"/>
    </xf>
    <xf numFmtId="4" fontId="7" fillId="2" borderId="4" xfId="0" applyNumberFormat="1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0" fontId="36" fillId="0" borderId="0" xfId="0" applyFont="1" applyAlignment="1"/>
    <xf numFmtId="0" fontId="37" fillId="2" borderId="1" xfId="0" applyFont="1" applyFill="1" applyBorder="1" applyAlignment="1">
      <alignment horizontal="left" vertical="center"/>
    </xf>
    <xf numFmtId="0" fontId="37" fillId="6" borderId="1" xfId="0" applyFont="1" applyFill="1" applyBorder="1" applyAlignment="1">
      <alignment horizontal="left" vertical="center"/>
    </xf>
    <xf numFmtId="0" fontId="37" fillId="2" borderId="1" xfId="0" applyFont="1" applyFill="1" applyBorder="1" applyAlignment="1">
      <alignment vertical="center"/>
    </xf>
    <xf numFmtId="0" fontId="39" fillId="6" borderId="0" xfId="0" applyFont="1" applyFill="1" applyAlignment="1">
      <alignment horizontal="left"/>
    </xf>
    <xf numFmtId="0" fontId="39" fillId="6" borderId="0" xfId="0" applyFont="1" applyFill="1" applyAlignment="1"/>
    <xf numFmtId="0" fontId="39" fillId="6" borderId="0" xfId="0" applyFont="1" applyFill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37" fillId="6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/>
    </xf>
    <xf numFmtId="0" fontId="40" fillId="6" borderId="0" xfId="0" applyFont="1" applyFill="1" applyAlignment="1">
      <alignment horizontal="center" vertical="center"/>
    </xf>
    <xf numFmtId="0" fontId="40" fillId="0" borderId="0" xfId="0" applyFont="1" applyAlignment="1">
      <alignment horizontal="center" vertical="center"/>
    </xf>
    <xf numFmtId="2" fontId="16" fillId="0" borderId="0" xfId="0" applyNumberFormat="1" applyFont="1" applyAlignment="1">
      <alignment vertical="center"/>
    </xf>
    <xf numFmtId="2" fontId="29" fillId="0" borderId="0" xfId="0" applyNumberFormat="1" applyFont="1" applyAlignment="1">
      <alignment vertical="center"/>
    </xf>
    <xf numFmtId="2" fontId="7" fillId="0" borderId="1" xfId="0" applyNumberFormat="1" applyFont="1" applyBorder="1" applyAlignment="1">
      <alignment vertical="center"/>
    </xf>
    <xf numFmtId="2" fontId="7" fillId="0" borderId="2" xfId="0" applyNumberFormat="1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37" fillId="6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6" borderId="0" xfId="0" applyFont="1" applyFill="1" applyBorder="1" applyAlignment="1"/>
    <xf numFmtId="2" fontId="7" fillId="0" borderId="0" xfId="0" applyNumberFormat="1" applyFont="1" applyBorder="1" applyAlignment="1">
      <alignment horizontal="right" vertical="center"/>
    </xf>
    <xf numFmtId="0" fontId="7" fillId="6" borderId="0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37" fillId="6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7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37" fillId="6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/>
    </xf>
    <xf numFmtId="0" fontId="41" fillId="6" borderId="0" xfId="0" applyFont="1" applyFill="1" applyAlignment="1"/>
    <xf numFmtId="3" fontId="7" fillId="0" borderId="1" xfId="12" applyNumberFormat="1" applyFont="1" applyFill="1" applyBorder="1" applyAlignment="1" applyProtection="1">
      <alignment horizontal="left"/>
    </xf>
    <xf numFmtId="0" fontId="38" fillId="0" borderId="1" xfId="12" applyFont="1" applyFill="1" applyBorder="1" applyAlignment="1" applyProtection="1">
      <alignment horizontal="left"/>
    </xf>
    <xf numFmtId="0" fontId="7" fillId="0" borderId="1" xfId="12" applyFont="1" applyFill="1" applyBorder="1" applyAlignment="1" applyProtection="1">
      <alignment horizontal="center"/>
    </xf>
    <xf numFmtId="3" fontId="7" fillId="0" borderId="1" xfId="12" applyNumberFormat="1" applyFont="1" applyFill="1" applyBorder="1" applyAlignment="1" applyProtection="1">
      <alignment horizontal="center" vertical="center"/>
    </xf>
    <xf numFmtId="4" fontId="7" fillId="0" borderId="1" xfId="1" applyNumberFormat="1" applyFont="1" applyFill="1" applyBorder="1" applyAlignment="1">
      <alignment horizontal="center"/>
    </xf>
    <xf numFmtId="0" fontId="7" fillId="0" borderId="1" xfId="12" applyFont="1" applyBorder="1" applyAlignment="1" applyProtection="1"/>
    <xf numFmtId="0" fontId="7" fillId="0" borderId="1" xfId="12" applyFont="1" applyBorder="1" applyAlignment="1" applyProtection="1">
      <alignment horizontal="center" vertical="center"/>
    </xf>
    <xf numFmtId="0" fontId="7" fillId="6" borderId="1" xfId="12" applyFont="1" applyFill="1" applyBorder="1" applyAlignment="1" applyProtection="1">
      <alignment horizontal="center"/>
    </xf>
    <xf numFmtId="0" fontId="38" fillId="6" borderId="1" xfId="12" applyFont="1" applyFill="1" applyBorder="1" applyAlignment="1" applyProtection="1">
      <alignment horizontal="left"/>
    </xf>
    <xf numFmtId="3" fontId="7" fillId="6" borderId="1" xfId="12" applyNumberFormat="1" applyFont="1" applyFill="1" applyBorder="1" applyAlignment="1" applyProtection="1">
      <alignment horizontal="left"/>
    </xf>
    <xf numFmtId="3" fontId="7" fillId="6" borderId="1" xfId="1" applyNumberFormat="1" applyFont="1" applyFill="1" applyBorder="1" applyAlignment="1">
      <alignment horizontal="center" vertical="center"/>
    </xf>
    <xf numFmtId="4" fontId="7" fillId="6" borderId="1" xfId="1" applyNumberFormat="1" applyFont="1" applyFill="1" applyBorder="1" applyAlignment="1">
      <alignment horizontal="center"/>
    </xf>
    <xf numFmtId="3" fontId="7" fillId="0" borderId="1" xfId="1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wrapText="1"/>
    </xf>
    <xf numFmtId="0" fontId="7" fillId="6" borderId="0" xfId="0" applyFont="1" applyFill="1" applyBorder="1" applyAlignment="1">
      <alignment horizontal="left" vertical="center"/>
    </xf>
    <xf numFmtId="0" fontId="7" fillId="7" borderId="4" xfId="0" applyFont="1" applyFill="1" applyBorder="1" applyAlignment="1">
      <alignment horizontal="center" vertical="center" wrapText="1"/>
    </xf>
    <xf numFmtId="1" fontId="7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/>
    </xf>
    <xf numFmtId="4" fontId="7" fillId="0" borderId="2" xfId="1" applyNumberFormat="1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167" fontId="7" fillId="6" borderId="1" xfId="0" applyNumberFormat="1" applyFont="1" applyFill="1" applyBorder="1" applyAlignment="1">
      <alignment horizontal="right" vertical="center" wrapText="1"/>
    </xf>
    <xf numFmtId="167" fontId="7" fillId="6" borderId="1" xfId="0" applyNumberFormat="1" applyFont="1" applyFill="1" applyBorder="1" applyAlignment="1">
      <alignment horizontal="right" vertical="center"/>
    </xf>
    <xf numFmtId="167" fontId="7" fillId="2" borderId="1" xfId="0" applyNumberFormat="1" applyFont="1" applyFill="1" applyBorder="1" applyAlignment="1">
      <alignment horizontal="right" vertical="center" wrapText="1"/>
    </xf>
    <xf numFmtId="167" fontId="7" fillId="2" borderId="1" xfId="0" applyNumberFormat="1" applyFont="1" applyFill="1" applyBorder="1" applyAlignment="1">
      <alignment vertical="center"/>
    </xf>
    <xf numFmtId="167" fontId="7" fillId="2" borderId="1" xfId="0" applyNumberFormat="1" applyFont="1" applyFill="1" applyBorder="1" applyAlignment="1">
      <alignment horizontal="right" vertical="center"/>
    </xf>
    <xf numFmtId="167" fontId="4" fillId="2" borderId="0" xfId="0" applyNumberFormat="1" applyFont="1" applyFill="1" applyBorder="1" applyAlignment="1">
      <alignment horizontal="right" vertical="center"/>
    </xf>
    <xf numFmtId="167" fontId="7" fillId="6" borderId="1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167" fontId="7" fillId="2" borderId="1" xfId="0" applyNumberFormat="1" applyFont="1" applyFill="1" applyBorder="1" applyAlignment="1">
      <alignment vertical="center" wrapText="1"/>
    </xf>
    <xf numFmtId="2" fontId="7" fillId="0" borderId="2" xfId="0" applyNumberFormat="1" applyFont="1" applyBorder="1" applyAlignment="1">
      <alignment horizontal="right" vertical="center" wrapText="1"/>
    </xf>
    <xf numFmtId="2" fontId="37" fillId="0" borderId="3" xfId="0" applyNumberFormat="1" applyFont="1" applyBorder="1" applyAlignment="1">
      <alignment horizontal="center" vertical="center" wrapText="1"/>
    </xf>
    <xf numFmtId="2" fontId="16" fillId="0" borderId="0" xfId="0" applyNumberFormat="1" applyFont="1" applyAlignment="1">
      <alignment horizontal="right" vertical="center" wrapText="1"/>
    </xf>
    <xf numFmtId="2" fontId="29" fillId="0" borderId="0" xfId="0" applyNumberFormat="1" applyFont="1" applyAlignment="1">
      <alignment horizontal="right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67" fontId="7" fillId="2" borderId="1" xfId="0" applyNumberFormat="1" applyFont="1" applyFill="1" applyBorder="1" applyAlignment="1">
      <alignment wrapText="1"/>
    </xf>
    <xf numFmtId="2" fontId="6" fillId="0" borderId="2" xfId="0" applyNumberFormat="1" applyFont="1" applyBorder="1" applyAlignment="1">
      <alignment horizontal="center" vertical="center" wrapText="1"/>
    </xf>
    <xf numFmtId="167" fontId="29" fillId="0" borderId="0" xfId="0" applyNumberFormat="1" applyFont="1" applyAlignment="1">
      <alignment horizontal="center" vertical="center"/>
    </xf>
    <xf numFmtId="167" fontId="7" fillId="6" borderId="1" xfId="0" applyNumberFormat="1" applyFont="1" applyFill="1" applyBorder="1" applyAlignment="1">
      <alignment wrapText="1"/>
    </xf>
    <xf numFmtId="2" fontId="7" fillId="0" borderId="0" xfId="0" applyNumberFormat="1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right" vertical="center"/>
    </xf>
    <xf numFmtId="167" fontId="20" fillId="2" borderId="0" xfId="0" applyNumberFormat="1" applyFont="1" applyFill="1" applyBorder="1" applyAlignment="1">
      <alignment horizontal="right" vertical="center"/>
    </xf>
    <xf numFmtId="167" fontId="6" fillId="2" borderId="1" xfId="0" applyNumberFormat="1" applyFont="1" applyFill="1" applyBorder="1" applyAlignment="1">
      <alignment horizontal="right" vertical="center" wrapText="1"/>
    </xf>
    <xf numFmtId="2" fontId="15" fillId="2" borderId="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right" vertical="center" wrapText="1"/>
    </xf>
    <xf numFmtId="164" fontId="5" fillId="2" borderId="0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wrapText="1"/>
    </xf>
    <xf numFmtId="167" fontId="7" fillId="0" borderId="1" xfId="0" applyNumberFormat="1" applyFont="1" applyBorder="1" applyAlignment="1">
      <alignment vertical="center"/>
    </xf>
    <xf numFmtId="167" fontId="4" fillId="2" borderId="0" xfId="0" applyNumberFormat="1" applyFont="1" applyFill="1" applyBorder="1" applyAlignment="1">
      <alignment vertical="center"/>
    </xf>
    <xf numFmtId="167" fontId="7" fillId="2" borderId="3" xfId="0" applyNumberFormat="1" applyFont="1" applyFill="1" applyBorder="1" applyAlignment="1">
      <alignment vertical="center"/>
    </xf>
    <xf numFmtId="167" fontId="7" fillId="2" borderId="1" xfId="0" applyNumberFormat="1" applyFont="1" applyFill="1" applyBorder="1" applyAlignment="1">
      <alignment horizontal="left"/>
    </xf>
    <xf numFmtId="167" fontId="7" fillId="2" borderId="1" xfId="0" applyNumberFormat="1" applyFont="1" applyFill="1" applyBorder="1" applyAlignment="1">
      <alignment horizontal="right"/>
    </xf>
    <xf numFmtId="167" fontId="4" fillId="2" borderId="0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vertical="center" wrapText="1"/>
    </xf>
    <xf numFmtId="2" fontId="7" fillId="0" borderId="2" xfId="0" applyNumberFormat="1" applyFont="1" applyBorder="1" applyAlignment="1">
      <alignment vertical="center" wrapText="1"/>
    </xf>
    <xf numFmtId="2" fontId="37" fillId="0" borderId="3" xfId="0" applyNumberFormat="1" applyFont="1" applyBorder="1" applyAlignment="1">
      <alignment vertical="center" wrapText="1"/>
    </xf>
    <xf numFmtId="167" fontId="7" fillId="6" borderId="1" xfId="0" applyNumberFormat="1" applyFont="1" applyFill="1" applyBorder="1" applyAlignment="1">
      <alignment vertical="center" wrapText="1"/>
    </xf>
    <xf numFmtId="2" fontId="16" fillId="0" borderId="0" xfId="0" applyNumberFormat="1" applyFont="1" applyAlignment="1">
      <alignment vertical="center" wrapText="1"/>
    </xf>
    <xf numFmtId="2" fontId="29" fillId="0" borderId="0" xfId="0" applyNumberFormat="1" applyFont="1" applyAlignment="1">
      <alignment vertical="center" wrapText="1"/>
    </xf>
    <xf numFmtId="167" fontId="7" fillId="2" borderId="1" xfId="0" applyNumberFormat="1" applyFont="1" applyFill="1" applyBorder="1" applyAlignment="1"/>
    <xf numFmtId="167" fontId="29" fillId="0" borderId="0" xfId="0" applyNumberFormat="1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2" fontId="37" fillId="0" borderId="3" xfId="0" applyNumberFormat="1" applyFont="1" applyBorder="1" applyAlignment="1">
      <alignment vertical="center"/>
    </xf>
    <xf numFmtId="167" fontId="7" fillId="2" borderId="4" xfId="0" applyNumberFormat="1" applyFont="1" applyFill="1" applyBorder="1" applyAlignment="1">
      <alignment horizontal="right" vertical="center"/>
    </xf>
    <xf numFmtId="167" fontId="7" fillId="2" borderId="4" xfId="0" applyNumberFormat="1" applyFont="1" applyFill="1" applyBorder="1" applyAlignment="1">
      <alignment vertical="center"/>
    </xf>
    <xf numFmtId="167" fontId="20" fillId="2" borderId="0" xfId="0" applyNumberFormat="1" applyFont="1" applyFill="1" applyBorder="1" applyAlignment="1">
      <alignment vertical="center"/>
    </xf>
    <xf numFmtId="167" fontId="16" fillId="0" borderId="0" xfId="0" applyNumberFormat="1" applyFont="1" applyAlignment="1">
      <alignment vertical="center"/>
    </xf>
    <xf numFmtId="49" fontId="16" fillId="0" borderId="0" xfId="0" applyNumberFormat="1" applyFont="1" applyAlignment="1">
      <alignment vertical="center"/>
    </xf>
    <xf numFmtId="0" fontId="37" fillId="6" borderId="3" xfId="0" applyFont="1" applyFill="1" applyBorder="1" applyAlignment="1">
      <alignment horizontal="center" vertical="center"/>
    </xf>
    <xf numFmtId="0" fontId="37" fillId="6" borderId="17" xfId="0" applyFont="1" applyFill="1" applyBorder="1" applyAlignment="1">
      <alignment horizontal="center" vertical="center" wrapText="1"/>
    </xf>
    <xf numFmtId="0" fontId="37" fillId="6" borderId="3" xfId="0" applyFont="1" applyFill="1" applyBorder="1" applyAlignment="1">
      <alignment horizontal="center" vertical="center" wrapText="1"/>
    </xf>
    <xf numFmtId="3" fontId="44" fillId="6" borderId="1" xfId="1" applyNumberFormat="1" applyFont="1" applyFill="1" applyBorder="1" applyAlignment="1">
      <alignment horizontal="center" vertical="center"/>
    </xf>
    <xf numFmtId="3" fontId="44" fillId="0" borderId="1" xfId="12" applyNumberFormat="1" applyFont="1" applyFill="1" applyBorder="1" applyAlignment="1" applyProtection="1">
      <alignment horizontal="center" vertical="center"/>
    </xf>
    <xf numFmtId="0" fontId="7" fillId="0" borderId="0" xfId="12" applyFont="1" applyAlignment="1" applyProtection="1"/>
    <xf numFmtId="0" fontId="7" fillId="0" borderId="1" xfId="12" applyFont="1" applyBorder="1" applyAlignment="1" applyProtection="1">
      <alignment horizontal="center"/>
    </xf>
    <xf numFmtId="4" fontId="30" fillId="6" borderId="1" xfId="1" applyNumberFormat="1" applyFont="1" applyFill="1" applyBorder="1" applyAlignment="1">
      <alignment horizontal="center"/>
    </xf>
    <xf numFmtId="4" fontId="30" fillId="6" borderId="2" xfId="1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0" fontId="45" fillId="0" borderId="0" xfId="0" applyFont="1"/>
    <xf numFmtId="0" fontId="45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top" wrapText="1"/>
    </xf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6" fillId="6" borderId="0" xfId="0" applyFont="1" applyFill="1" applyAlignment="1">
      <alignment horizontal="left"/>
    </xf>
    <xf numFmtId="0" fontId="36" fillId="6" borderId="0" xfId="0" applyFont="1" applyFill="1"/>
    <xf numFmtId="0" fontId="36" fillId="6" borderId="0" xfId="0" applyFont="1" applyFill="1" applyAlignment="1"/>
    <xf numFmtId="0" fontId="50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51" fillId="6" borderId="0" xfId="0" applyFont="1" applyFill="1" applyAlignment="1">
      <alignment horizontal="left"/>
    </xf>
    <xf numFmtId="0" fontId="52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167" fontId="7" fillId="2" borderId="3" xfId="0" applyNumberFormat="1" applyFont="1" applyFill="1" applyBorder="1" applyAlignment="1">
      <alignment horizontal="right" vertical="center"/>
    </xf>
    <xf numFmtId="0" fontId="29" fillId="0" borderId="0" xfId="0" applyFont="1" applyAlignment="1">
      <alignment vertical="center"/>
    </xf>
    <xf numFmtId="0" fontId="30" fillId="0" borderId="3" xfId="16" applyFont="1" applyFill="1" applyBorder="1" applyAlignment="1">
      <alignment horizontal="center" vertical="center"/>
    </xf>
    <xf numFmtId="0" fontId="30" fillId="0" borderId="3" xfId="16" applyFont="1" applyFill="1" applyBorder="1" applyAlignment="1">
      <alignment horizontal="left" vertical="center"/>
    </xf>
    <xf numFmtId="2" fontId="30" fillId="0" borderId="3" xfId="0" applyNumberFormat="1" applyFont="1" applyFill="1" applyBorder="1" applyAlignment="1">
      <alignment horizontal="center" vertical="center"/>
    </xf>
    <xf numFmtId="0" fontId="30" fillId="0" borderId="1" xfId="16" applyFont="1" applyFill="1" applyBorder="1" applyAlignment="1">
      <alignment horizontal="center" vertical="center"/>
    </xf>
    <xf numFmtId="0" fontId="30" fillId="0" borderId="1" xfId="16" applyFont="1" applyFill="1" applyBorder="1" applyAlignment="1">
      <alignment horizontal="left" vertical="center"/>
    </xf>
    <xf numFmtId="2" fontId="30" fillId="0" borderId="1" xfId="0" applyNumberFormat="1" applyFont="1" applyFill="1" applyBorder="1" applyAlignment="1">
      <alignment horizontal="center" vertical="center"/>
    </xf>
    <xf numFmtId="0" fontId="30" fillId="6" borderId="3" xfId="0" applyFont="1" applyFill="1" applyBorder="1" applyAlignment="1">
      <alignment horizontal="center" vertical="center"/>
    </xf>
    <xf numFmtId="0" fontId="30" fillId="6" borderId="3" xfId="0" applyFont="1" applyFill="1" applyBorder="1" applyAlignment="1">
      <alignment horizontal="left" vertical="center"/>
    </xf>
    <xf numFmtId="0" fontId="30" fillId="6" borderId="0" xfId="0" applyFont="1" applyFill="1" applyBorder="1" applyAlignment="1">
      <alignment horizontal="center" vertical="center"/>
    </xf>
    <xf numFmtId="0" fontId="30" fillId="6" borderId="0" xfId="0" applyFont="1" applyFill="1" applyBorder="1" applyAlignment="1">
      <alignment horizontal="left" vertical="center"/>
    </xf>
    <xf numFmtId="0" fontId="30" fillId="6" borderId="1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30" fillId="6" borderId="2" xfId="0" applyFont="1" applyFill="1" applyBorder="1" applyAlignment="1">
      <alignment horizontal="center" vertical="center"/>
    </xf>
    <xf numFmtId="0" fontId="30" fillId="6" borderId="2" xfId="0" applyFont="1" applyFill="1" applyBorder="1" applyAlignment="1">
      <alignment horizontal="left" vertical="center"/>
    </xf>
    <xf numFmtId="0" fontId="30" fillId="6" borderId="0" xfId="16" applyFont="1" applyFill="1" applyBorder="1" applyAlignment="1">
      <alignment horizontal="center" vertical="center"/>
    </xf>
    <xf numFmtId="0" fontId="30" fillId="6" borderId="0" xfId="16" applyFont="1" applyFill="1" applyBorder="1" applyAlignment="1">
      <alignment vertical="center"/>
    </xf>
    <xf numFmtId="0" fontId="30" fillId="6" borderId="1" xfId="16" applyFont="1" applyFill="1" applyBorder="1" applyAlignment="1">
      <alignment horizontal="center" vertical="center"/>
    </xf>
    <xf numFmtId="0" fontId="30" fillId="6" borderId="1" xfId="16" applyFont="1" applyFill="1" applyBorder="1" applyAlignment="1">
      <alignment vertical="center"/>
    </xf>
    <xf numFmtId="0" fontId="30" fillId="6" borderId="1" xfId="16" applyFont="1" applyFill="1" applyBorder="1" applyAlignment="1">
      <alignment horizontal="left" vertical="center"/>
    </xf>
    <xf numFmtId="0" fontId="30" fillId="6" borderId="2" xfId="16" applyFont="1" applyFill="1" applyBorder="1" applyAlignment="1">
      <alignment horizontal="center" vertical="center"/>
    </xf>
    <xf numFmtId="0" fontId="30" fillId="6" borderId="2" xfId="16" applyFont="1" applyFill="1" applyBorder="1" applyAlignment="1">
      <alignment horizontal="left" vertical="center"/>
    </xf>
    <xf numFmtId="0" fontId="30" fillId="6" borderId="0" xfId="16" applyFont="1" applyFill="1" applyBorder="1" applyAlignment="1">
      <alignment horizontal="left" vertical="center"/>
    </xf>
    <xf numFmtId="0" fontId="54" fillId="6" borderId="0" xfId="16" applyFont="1" applyFill="1" applyBorder="1" applyAlignment="1">
      <alignment horizontal="center" vertical="center"/>
    </xf>
    <xf numFmtId="0" fontId="54" fillId="6" borderId="1" xfId="16" applyFont="1" applyFill="1" applyBorder="1" applyAlignment="1">
      <alignment horizontal="left" vertical="center"/>
    </xf>
    <xf numFmtId="0" fontId="30" fillId="6" borderId="3" xfId="16" applyFont="1" applyFill="1" applyBorder="1" applyAlignment="1">
      <alignment horizontal="center" vertical="center"/>
    </xf>
    <xf numFmtId="0" fontId="30" fillId="6" borderId="3" xfId="16" applyFont="1" applyFill="1" applyBorder="1" applyAlignment="1">
      <alignment horizontal="left" vertical="center"/>
    </xf>
    <xf numFmtId="0" fontId="30" fillId="6" borderId="0" xfId="1" applyFont="1" applyFill="1" applyBorder="1" applyAlignment="1">
      <alignment horizontal="center" vertical="center"/>
    </xf>
    <xf numFmtId="0" fontId="30" fillId="6" borderId="0" xfId="1" applyFont="1" applyFill="1" applyBorder="1" applyAlignment="1">
      <alignment horizontal="left" vertical="center"/>
    </xf>
    <xf numFmtId="0" fontId="30" fillId="6" borderId="1" xfId="1" applyFont="1" applyFill="1" applyBorder="1" applyAlignment="1">
      <alignment horizontal="center" vertical="center"/>
    </xf>
    <xf numFmtId="0" fontId="30" fillId="6" borderId="1" xfId="1" applyFont="1" applyFill="1" applyBorder="1" applyAlignment="1">
      <alignment horizontal="left" vertical="center"/>
    </xf>
    <xf numFmtId="1" fontId="30" fillId="6" borderId="3" xfId="16" applyNumberFormat="1" applyFont="1" applyFill="1" applyBorder="1" applyAlignment="1">
      <alignment horizontal="center" vertical="center"/>
    </xf>
    <xf numFmtId="2" fontId="30" fillId="6" borderId="3" xfId="16" applyNumberFormat="1" applyFont="1" applyFill="1" applyBorder="1" applyAlignment="1">
      <alignment horizontal="left" vertical="center"/>
    </xf>
    <xf numFmtId="2" fontId="30" fillId="6" borderId="3" xfId="16" applyNumberFormat="1" applyFont="1" applyFill="1" applyBorder="1" applyAlignment="1">
      <alignment horizontal="center" vertical="center"/>
    </xf>
    <xf numFmtId="0" fontId="30" fillId="6" borderId="3" xfId="1" applyFont="1" applyFill="1" applyBorder="1" applyAlignment="1">
      <alignment vertical="center"/>
    </xf>
    <xf numFmtId="0" fontId="30" fillId="6" borderId="3" xfId="0" applyFont="1" applyFill="1" applyBorder="1" applyAlignment="1">
      <alignment vertical="center"/>
    </xf>
    <xf numFmtId="0" fontId="30" fillId="6" borderId="0" xfId="1" applyFont="1" applyFill="1" applyBorder="1" applyAlignment="1">
      <alignment vertical="center"/>
    </xf>
    <xf numFmtId="0" fontId="30" fillId="6" borderId="0" xfId="0" applyFont="1" applyFill="1" applyBorder="1" applyAlignment="1">
      <alignment vertical="center"/>
    </xf>
    <xf numFmtId="0" fontId="30" fillId="6" borderId="2" xfId="1" applyFont="1" applyFill="1" applyBorder="1" applyAlignment="1">
      <alignment vertical="center"/>
    </xf>
    <xf numFmtId="0" fontId="30" fillId="0" borderId="0" xfId="16" applyFont="1" applyFill="1" applyBorder="1" applyAlignment="1">
      <alignment horizontal="center" vertical="center"/>
    </xf>
    <xf numFmtId="0" fontId="30" fillId="0" borderId="0" xfId="16" applyFont="1" applyFill="1" applyBorder="1" applyAlignment="1">
      <alignment horizontal="left" vertical="center"/>
    </xf>
    <xf numFmtId="2" fontId="30" fillId="6" borderId="1" xfId="16" applyNumberFormat="1" applyFont="1" applyFill="1" applyBorder="1" applyAlignment="1">
      <alignment horizontal="left" vertical="center"/>
    </xf>
    <xf numFmtId="2" fontId="30" fillId="6" borderId="2" xfId="16" applyNumberFormat="1" applyFont="1" applyFill="1" applyBorder="1" applyAlignment="1">
      <alignment horizontal="left" vertical="center"/>
    </xf>
    <xf numFmtId="0" fontId="29" fillId="6" borderId="1" xfId="16" applyFont="1" applyFill="1" applyBorder="1" applyAlignment="1">
      <alignment horizontal="left" vertical="center"/>
    </xf>
    <xf numFmtId="0" fontId="29" fillId="6" borderId="0" xfId="16" applyFont="1" applyFill="1" applyBorder="1" applyAlignment="1">
      <alignment horizontal="left" vertical="center"/>
    </xf>
    <xf numFmtId="0" fontId="30" fillId="6" borderId="2" xfId="1" applyFont="1" applyFill="1" applyBorder="1" applyAlignment="1">
      <alignment horizontal="center" vertical="center"/>
    </xf>
    <xf numFmtId="0" fontId="29" fillId="6" borderId="2" xfId="0" applyFont="1" applyFill="1" applyBorder="1" applyAlignment="1">
      <alignment vertical="center"/>
    </xf>
    <xf numFmtId="0" fontId="30" fillId="6" borderId="1" xfId="1" applyFont="1" applyFill="1" applyBorder="1" applyAlignment="1">
      <alignment vertical="center"/>
    </xf>
    <xf numFmtId="0" fontId="29" fillId="6" borderId="1" xfId="0" applyFont="1" applyFill="1" applyBorder="1" applyAlignment="1">
      <alignment vertical="center"/>
    </xf>
    <xf numFmtId="0" fontId="29" fillId="6" borderId="1" xfId="0" applyFont="1" applyFill="1" applyBorder="1" applyAlignment="1">
      <alignment horizontal="center" vertical="center"/>
    </xf>
    <xf numFmtId="2" fontId="30" fillId="6" borderId="0" xfId="16" applyNumberFormat="1" applyFont="1" applyFill="1" applyBorder="1" applyAlignment="1">
      <alignment horizontal="left" vertical="center"/>
    </xf>
    <xf numFmtId="2" fontId="29" fillId="6" borderId="1" xfId="16" applyNumberFormat="1" applyFont="1" applyFill="1" applyBorder="1" applyAlignment="1">
      <alignment horizontal="left" vertical="center"/>
    </xf>
    <xf numFmtId="0" fontId="30" fillId="0" borderId="2" xfId="1" applyFont="1" applyFill="1" applyBorder="1" applyAlignment="1">
      <alignment horizontal="center" vertical="center"/>
    </xf>
    <xf numFmtId="0" fontId="30" fillId="0" borderId="2" xfId="1" applyFont="1" applyFill="1" applyBorder="1" applyAlignment="1">
      <alignment horizontal="left" vertical="center"/>
    </xf>
    <xf numFmtId="0" fontId="30" fillId="0" borderId="1" xfId="1" applyFont="1" applyFill="1" applyBorder="1" applyAlignment="1">
      <alignment horizontal="center" vertical="center"/>
    </xf>
    <xf numFmtId="0" fontId="30" fillId="0" borderId="1" xfId="1" applyFont="1" applyFill="1" applyBorder="1" applyAlignment="1">
      <alignment horizontal="left" vertical="center"/>
    </xf>
    <xf numFmtId="0" fontId="30" fillId="0" borderId="0" xfId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horizontal="left" vertical="center"/>
    </xf>
    <xf numFmtId="0" fontId="30" fillId="0" borderId="3" xfId="1" applyFont="1" applyFill="1" applyBorder="1" applyAlignment="1">
      <alignment horizontal="center" vertical="center"/>
    </xf>
    <xf numFmtId="0" fontId="30" fillId="0" borderId="3" xfId="1" applyFont="1" applyFill="1" applyBorder="1" applyAlignment="1">
      <alignment horizontal="left" vertical="center"/>
    </xf>
    <xf numFmtId="0" fontId="30" fillId="0" borderId="3" xfId="1" applyFont="1" applyFill="1" applyBorder="1" applyAlignment="1">
      <alignment vertical="center"/>
    </xf>
    <xf numFmtId="0" fontId="30" fillId="0" borderId="3" xfId="0" applyFont="1" applyFill="1" applyBorder="1" applyAlignment="1">
      <alignment vertical="center"/>
    </xf>
    <xf numFmtId="4" fontId="30" fillId="0" borderId="3" xfId="0" applyNumberFormat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0" fillId="0" borderId="1" xfId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" xfId="1" applyFont="1" applyFill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4" fontId="30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/>
    </xf>
    <xf numFmtId="4" fontId="30" fillId="0" borderId="0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left" vertical="center"/>
    </xf>
    <xf numFmtId="0" fontId="30" fillId="0" borderId="3" xfId="0" applyFont="1" applyFill="1" applyBorder="1" applyAlignment="1">
      <alignment horizontal="center" vertical="center"/>
    </xf>
    <xf numFmtId="0" fontId="30" fillId="0" borderId="0" xfId="1" applyFont="1" applyFill="1" applyAlignment="1">
      <alignment vertical="center"/>
    </xf>
    <xf numFmtId="0" fontId="30" fillId="0" borderId="3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4" fontId="30" fillId="0" borderId="1" xfId="1" applyNumberFormat="1" applyFont="1" applyFill="1" applyBorder="1" applyAlignment="1">
      <alignment horizontal="center" vertical="center"/>
    </xf>
    <xf numFmtId="4" fontId="30" fillId="0" borderId="0" xfId="1" applyNumberFormat="1" applyFont="1" applyFill="1" applyBorder="1" applyAlignment="1">
      <alignment horizontal="center" vertical="center"/>
    </xf>
    <xf numFmtId="4" fontId="30" fillId="6" borderId="1" xfId="1" applyNumberFormat="1" applyFont="1" applyFill="1" applyBorder="1" applyAlignment="1">
      <alignment horizontal="center" vertical="center"/>
    </xf>
    <xf numFmtId="4" fontId="30" fillId="6" borderId="3" xfId="0" applyNumberFormat="1" applyFont="1" applyFill="1" applyBorder="1" applyAlignment="1">
      <alignment horizontal="center" vertical="center"/>
    </xf>
    <xf numFmtId="4" fontId="30" fillId="6" borderId="0" xfId="1" applyNumberFormat="1" applyFont="1" applyFill="1" applyBorder="1" applyAlignment="1">
      <alignment horizontal="center" vertical="center"/>
    </xf>
    <xf numFmtId="4" fontId="30" fillId="6" borderId="0" xfId="0" applyNumberFormat="1" applyFont="1" applyFill="1" applyBorder="1" applyAlignment="1">
      <alignment horizontal="center" vertical="center"/>
    </xf>
    <xf numFmtId="4" fontId="30" fillId="6" borderId="1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vertical="center"/>
    </xf>
    <xf numFmtId="4" fontId="30" fillId="0" borderId="2" xfId="0" applyNumberFormat="1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vertical="center"/>
    </xf>
    <xf numFmtId="0" fontId="54" fillId="0" borderId="0" xfId="15" applyFont="1" applyFill="1" applyBorder="1" applyAlignment="1">
      <alignment vertical="center" wrapText="1"/>
    </xf>
    <xf numFmtId="0" fontId="54" fillId="0" borderId="1" xfId="15" applyFont="1" applyFill="1" applyBorder="1" applyAlignment="1">
      <alignment vertical="center" wrapText="1"/>
    </xf>
    <xf numFmtId="0" fontId="54" fillId="0" borderId="3" xfId="15" applyFont="1" applyFill="1" applyBorder="1" applyAlignment="1">
      <alignment vertical="center" wrapText="1"/>
    </xf>
    <xf numFmtId="0" fontId="54" fillId="0" borderId="2" xfId="15" applyFont="1" applyFill="1" applyBorder="1" applyAlignment="1">
      <alignment vertical="center" wrapText="1"/>
    </xf>
    <xf numFmtId="0" fontId="40" fillId="6" borderId="0" xfId="0" applyFont="1" applyFill="1" applyBorder="1"/>
    <xf numFmtId="0" fontId="18" fillId="6" borderId="0" xfId="0" applyFont="1" applyFill="1" applyBorder="1"/>
    <xf numFmtId="0" fontId="40" fillId="6" borderId="0" xfId="0" applyFont="1" applyFill="1" applyBorder="1" applyAlignment="1">
      <alignment horizontal="center" vertical="center"/>
    </xf>
    <xf numFmtId="4" fontId="40" fillId="6" borderId="0" xfId="1" applyNumberFormat="1" applyFont="1" applyFill="1" applyBorder="1" applyAlignment="1">
      <alignment horizontal="center"/>
    </xf>
    <xf numFmtId="0" fontId="6" fillId="6" borderId="0" xfId="0" applyFont="1" applyFill="1" applyBorder="1"/>
    <xf numFmtId="0" fontId="29" fillId="0" borderId="0" xfId="0" applyFont="1" applyBorder="1"/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vertical="center" wrapText="1"/>
    </xf>
    <xf numFmtId="2" fontId="15" fillId="2" borderId="0" xfId="0" applyNumberFormat="1" applyFont="1" applyFill="1" applyBorder="1" applyAlignment="1">
      <alignment vertical="center" wrapText="1"/>
    </xf>
    <xf numFmtId="0" fontId="28" fillId="0" borderId="0" xfId="0" applyFont="1" applyAlignment="1">
      <alignment vertical="center"/>
    </xf>
    <xf numFmtId="0" fontId="55" fillId="6" borderId="0" xfId="0" applyFont="1" applyFill="1"/>
    <xf numFmtId="0" fontId="30" fillId="0" borderId="1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56" fillId="6" borderId="0" xfId="0" applyFont="1" applyFill="1" applyAlignment="1"/>
    <xf numFmtId="0" fontId="38" fillId="6" borderId="1" xfId="12" applyFont="1" applyFill="1" applyBorder="1" applyAlignment="1" applyProtection="1"/>
    <xf numFmtId="0" fontId="7" fillId="6" borderId="1" xfId="12" applyFont="1" applyFill="1" applyBorder="1" applyAlignment="1" applyProtection="1"/>
    <xf numFmtId="0" fontId="7" fillId="6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vertical="center"/>
    </xf>
    <xf numFmtId="0" fontId="37" fillId="6" borderId="1" xfId="0" applyFont="1" applyFill="1" applyBorder="1" applyAlignment="1">
      <alignment vertical="center"/>
    </xf>
    <xf numFmtId="0" fontId="48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top" wrapText="1"/>
    </xf>
    <xf numFmtId="0" fontId="47" fillId="0" borderId="0" xfId="0" applyFont="1" applyAlignment="1">
      <alignment horizontal="center" vertical="top" wrapText="1"/>
    </xf>
    <xf numFmtId="0" fontId="45" fillId="0" borderId="0" xfId="0" applyFont="1" applyAlignment="1">
      <alignment horizontal="center" vertical="top" wrapText="1"/>
    </xf>
    <xf numFmtId="0" fontId="41" fillId="0" borderId="0" xfId="0" applyFont="1" applyAlignment="1">
      <alignment horizontal="left" vertical="top" wrapText="1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4" fontId="7" fillId="2" borderId="1" xfId="0" applyNumberFormat="1" applyFont="1" applyFill="1" applyBorder="1" applyAlignment="1">
      <alignment horizontal="right" vertical="center"/>
    </xf>
    <xf numFmtId="2" fontId="7" fillId="0" borderId="2" xfId="0" applyNumberFormat="1" applyFont="1" applyBorder="1" applyAlignment="1">
      <alignment horizontal="right" vertical="center"/>
    </xf>
    <xf numFmtId="2" fontId="7" fillId="2" borderId="1" xfId="0" applyNumberFormat="1" applyFont="1" applyFill="1" applyBorder="1" applyAlignment="1">
      <alignment horizontal="right" vertical="center"/>
    </xf>
    <xf numFmtId="2" fontId="7" fillId="2" borderId="1" xfId="0" applyNumberFormat="1" applyFont="1" applyFill="1" applyBorder="1" applyAlignment="1">
      <alignment horizontal="right" vertical="center" wrapText="1"/>
    </xf>
    <xf numFmtId="2" fontId="7" fillId="6" borderId="1" xfId="0" applyNumberFormat="1" applyFont="1" applyFill="1" applyBorder="1" applyAlignment="1">
      <alignment horizontal="right" vertical="center" wrapText="1"/>
    </xf>
    <xf numFmtId="2" fontId="7" fillId="2" borderId="1" xfId="0" applyNumberFormat="1" applyFont="1" applyFill="1" applyBorder="1" applyAlignment="1">
      <alignment horizontal="right" wrapText="1"/>
    </xf>
    <xf numFmtId="2" fontId="7" fillId="2" borderId="1" xfId="0" applyNumberFormat="1" applyFont="1" applyFill="1" applyBorder="1" applyAlignment="1">
      <alignment vertical="center" wrapText="1"/>
    </xf>
    <xf numFmtId="2" fontId="0" fillId="0" borderId="0" xfId="0" applyNumberFormat="1" applyAlignment="1">
      <alignment horizontal="right" vertical="center"/>
    </xf>
    <xf numFmtId="2" fontId="7" fillId="2" borderId="1" xfId="0" applyNumberFormat="1" applyFont="1" applyFill="1" applyBorder="1" applyAlignment="1">
      <alignment horizontal="right"/>
    </xf>
    <xf numFmtId="2" fontId="0" fillId="0" borderId="0" xfId="0" applyNumberFormat="1" applyAlignment="1">
      <alignment horizontal="right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right" vertical="center" wrapText="1"/>
    </xf>
    <xf numFmtId="0" fontId="29" fillId="6" borderId="0" xfId="0" applyFont="1" applyFill="1" applyAlignment="1">
      <alignment vertical="center"/>
    </xf>
    <xf numFmtId="0" fontId="30" fillId="6" borderId="3" xfId="1" applyFont="1" applyFill="1" applyBorder="1" applyAlignment="1">
      <alignment horizontal="center" vertical="center"/>
    </xf>
    <xf numFmtId="0" fontId="30" fillId="6" borderId="3" xfId="1" applyFont="1" applyFill="1" applyBorder="1" applyAlignment="1">
      <alignment horizontal="left" vertical="center"/>
    </xf>
    <xf numFmtId="3" fontId="30" fillId="6" borderId="3" xfId="1" applyNumberFormat="1" applyFont="1" applyFill="1" applyBorder="1" applyAlignment="1">
      <alignment horizontal="center" vertical="center"/>
    </xf>
    <xf numFmtId="3" fontId="30" fillId="6" borderId="1" xfId="1" applyNumberFormat="1" applyFont="1" applyFill="1" applyBorder="1" applyAlignment="1">
      <alignment horizontal="center" vertical="center"/>
    </xf>
    <xf numFmtId="3" fontId="30" fillId="6" borderId="0" xfId="1" applyNumberFormat="1" applyFont="1" applyFill="1" applyBorder="1" applyAlignment="1">
      <alignment horizontal="center" vertical="center"/>
    </xf>
    <xf numFmtId="0" fontId="30" fillId="6" borderId="2" xfId="1" applyFont="1" applyFill="1" applyBorder="1" applyAlignment="1">
      <alignment horizontal="left" vertical="center"/>
    </xf>
    <xf numFmtId="3" fontId="30" fillId="6" borderId="2" xfId="1" applyNumberFormat="1" applyFont="1" applyFill="1" applyBorder="1" applyAlignment="1">
      <alignment horizontal="center" vertical="center"/>
    </xf>
    <xf numFmtId="1" fontId="30" fillId="6" borderId="0" xfId="16" applyNumberFormat="1" applyFont="1" applyFill="1" applyBorder="1" applyAlignment="1">
      <alignment horizontal="center" vertical="center"/>
    </xf>
    <xf numFmtId="2" fontId="30" fillId="6" borderId="0" xfId="16" applyNumberFormat="1" applyFont="1" applyFill="1" applyBorder="1" applyAlignment="1">
      <alignment horizontal="center" vertical="center"/>
    </xf>
    <xf numFmtId="1" fontId="30" fillId="6" borderId="1" xfId="16" applyNumberFormat="1" applyFont="1" applyFill="1" applyBorder="1" applyAlignment="1">
      <alignment horizontal="center" vertical="center"/>
    </xf>
    <xf numFmtId="2" fontId="30" fillId="6" borderId="1" xfId="16" applyNumberFormat="1" applyFont="1" applyFill="1" applyBorder="1" applyAlignment="1">
      <alignment horizontal="center" vertical="center"/>
    </xf>
    <xf numFmtId="1" fontId="30" fillId="6" borderId="2" xfId="16" applyNumberFormat="1" applyFont="1" applyFill="1" applyBorder="1" applyAlignment="1">
      <alignment horizontal="center" vertical="center"/>
    </xf>
    <xf numFmtId="2" fontId="30" fillId="6" borderId="2" xfId="16" applyNumberFormat="1" applyFont="1" applyFill="1" applyBorder="1" applyAlignment="1">
      <alignment horizontal="center" vertical="center"/>
    </xf>
    <xf numFmtId="0" fontId="29" fillId="6" borderId="3" xfId="16" applyFont="1" applyFill="1" applyBorder="1" applyAlignment="1">
      <alignment horizontal="left" vertical="center"/>
    </xf>
    <xf numFmtId="1" fontId="30" fillId="6" borderId="1" xfId="16" applyNumberFormat="1" applyFont="1" applyFill="1" applyBorder="1" applyAlignment="1">
      <alignment horizontal="center"/>
    </xf>
    <xf numFmtId="2" fontId="30" fillId="6" borderId="1" xfId="16" applyNumberFormat="1" applyFont="1" applyFill="1" applyBorder="1" applyAlignment="1">
      <alignment horizontal="left"/>
    </xf>
    <xf numFmtId="1" fontId="30" fillId="6" borderId="0" xfId="16" applyNumberFormat="1" applyFont="1" applyFill="1" applyBorder="1" applyAlignment="1">
      <alignment horizontal="center"/>
    </xf>
    <xf numFmtId="2" fontId="30" fillId="6" borderId="0" xfId="16" applyNumberFormat="1" applyFont="1" applyFill="1" applyBorder="1" applyAlignment="1">
      <alignment horizontal="left"/>
    </xf>
    <xf numFmtId="0" fontId="53" fillId="3" borderId="18" xfId="1" applyFont="1" applyFill="1" applyBorder="1" applyAlignment="1">
      <alignment horizontal="center" vertical="center"/>
    </xf>
    <xf numFmtId="0" fontId="53" fillId="3" borderId="1" xfId="1" applyFont="1" applyFill="1" applyBorder="1" applyAlignment="1">
      <alignment horizontal="center" vertical="center"/>
    </xf>
    <xf numFmtId="2" fontId="53" fillId="3" borderId="1" xfId="1" applyNumberFormat="1" applyFont="1" applyFill="1" applyBorder="1" applyAlignment="1">
      <alignment horizontal="center" vertical="center"/>
    </xf>
    <xf numFmtId="167" fontId="53" fillId="3" borderId="1" xfId="1" applyNumberFormat="1" applyFont="1" applyFill="1" applyBorder="1" applyAlignment="1">
      <alignment horizontal="center" vertical="center"/>
    </xf>
    <xf numFmtId="0" fontId="30" fillId="6" borderId="1" xfId="16" applyFont="1" applyFill="1" applyBorder="1" applyAlignment="1">
      <alignment horizontal="center"/>
    </xf>
    <xf numFmtId="0" fontId="30" fillId="6" borderId="1" xfId="16" applyFont="1" applyFill="1" applyBorder="1" applyAlignment="1">
      <alignment horizontal="left"/>
    </xf>
    <xf numFmtId="0" fontId="30" fillId="6" borderId="0" xfId="16" applyFont="1" applyFill="1" applyBorder="1" applyAlignment="1">
      <alignment horizontal="center"/>
    </xf>
    <xf numFmtId="4" fontId="59" fillId="0" borderId="0" xfId="1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3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53" fillId="3" borderId="2" xfId="1" applyFont="1" applyFill="1" applyBorder="1" applyAlignment="1">
      <alignment horizontal="center" vertical="center"/>
    </xf>
    <xf numFmtId="3" fontId="53" fillId="3" borderId="1" xfId="1" applyNumberFormat="1" applyFont="1" applyFill="1" applyBorder="1" applyAlignment="1">
      <alignment horizontal="center" vertical="center"/>
    </xf>
    <xf numFmtId="0" fontId="61" fillId="0" borderId="0" xfId="17" applyFont="1"/>
    <xf numFmtId="0" fontId="60" fillId="0" borderId="0" xfId="17"/>
    <xf numFmtId="0" fontId="60" fillId="0" borderId="0" xfId="17" applyAlignment="1">
      <alignment horizontal="center"/>
    </xf>
    <xf numFmtId="0" fontId="62" fillId="0" borderId="3" xfId="17" applyFont="1" applyBorder="1" applyAlignment="1"/>
    <xf numFmtId="0" fontId="62" fillId="0" borderId="0" xfId="17" applyFont="1" applyAlignment="1">
      <alignment horizontal="center"/>
    </xf>
    <xf numFmtId="0" fontId="63" fillId="8" borderId="18" xfId="17" applyFont="1" applyFill="1" applyBorder="1" applyAlignment="1">
      <alignment horizontal="left"/>
    </xf>
    <xf numFmtId="0" fontId="64" fillId="8" borderId="1" xfId="17" applyFont="1" applyFill="1" applyBorder="1" applyAlignment="1">
      <alignment horizontal="right"/>
    </xf>
    <xf numFmtId="0" fontId="65" fillId="8" borderId="20" xfId="17" applyFont="1" applyFill="1" applyBorder="1"/>
    <xf numFmtId="0" fontId="64" fillId="8" borderId="19" xfId="17" applyFont="1" applyFill="1" applyBorder="1" applyAlignment="1">
      <alignment horizontal="center"/>
    </xf>
    <xf numFmtId="0" fontId="66" fillId="0" borderId="18" xfId="17" applyFont="1" applyBorder="1" applyAlignment="1">
      <alignment horizontal="left"/>
    </xf>
    <xf numFmtId="0" fontId="66" fillId="0" borderId="1" xfId="17" applyFont="1" applyBorder="1" applyAlignment="1">
      <alignment horizontal="right"/>
    </xf>
    <xf numFmtId="0" fontId="66" fillId="0" borderId="20" xfId="17" applyFont="1" applyBorder="1"/>
    <xf numFmtId="0" fontId="9" fillId="0" borderId="19" xfId="17" applyFont="1" applyBorder="1" applyAlignment="1">
      <alignment horizontal="center"/>
    </xf>
    <xf numFmtId="0" fontId="64" fillId="8" borderId="0" xfId="17" applyFont="1" applyFill="1"/>
    <xf numFmtId="0" fontId="64" fillId="8" borderId="0" xfId="17" applyFont="1" applyFill="1" applyAlignment="1">
      <alignment horizontal="center"/>
    </xf>
    <xf numFmtId="0" fontId="62" fillId="0" borderId="0" xfId="17" applyFont="1"/>
    <xf numFmtId="0" fontId="62" fillId="9" borderId="19" xfId="17" applyFont="1" applyFill="1" applyBorder="1"/>
    <xf numFmtId="1" fontId="62" fillId="9" borderId="19" xfId="17" applyNumberFormat="1" applyFont="1" applyFill="1" applyBorder="1" applyAlignment="1">
      <alignment horizontal="center"/>
    </xf>
    <xf numFmtId="0" fontId="62" fillId="0" borderId="19" xfId="17" applyFont="1" applyBorder="1" applyAlignment="1">
      <alignment horizontal="center"/>
    </xf>
    <xf numFmtId="0" fontId="62" fillId="10" borderId="19" xfId="17" applyFont="1" applyFill="1" applyBorder="1" applyAlignment="1">
      <alignment horizontal="center"/>
    </xf>
    <xf numFmtId="0" fontId="60" fillId="0" borderId="0" xfId="17" applyFill="1"/>
    <xf numFmtId="0" fontId="60" fillId="0" borderId="0" xfId="17" applyFill="1" applyBorder="1"/>
    <xf numFmtId="0" fontId="62" fillId="0" borderId="21" xfId="17" applyFont="1" applyBorder="1" applyAlignment="1">
      <alignment horizontal="center"/>
    </xf>
    <xf numFmtId="0" fontId="62" fillId="10" borderId="21" xfId="17" applyFont="1" applyFill="1" applyBorder="1" applyAlignment="1">
      <alignment horizontal="center"/>
    </xf>
    <xf numFmtId="0" fontId="62" fillId="0" borderId="0" xfId="17" applyFont="1" applyFill="1" applyBorder="1"/>
    <xf numFmtId="0" fontId="62" fillId="0" borderId="19" xfId="17" applyFont="1" applyFill="1" applyBorder="1" applyAlignment="1">
      <alignment horizontal="center"/>
    </xf>
    <xf numFmtId="0" fontId="60" fillId="0" borderId="0" xfId="17" applyFill="1" applyBorder="1" applyAlignment="1">
      <alignment horizontal="center"/>
    </xf>
    <xf numFmtId="0" fontId="14" fillId="0" borderId="0" xfId="12" applyAlignment="1" applyProtection="1"/>
    <xf numFmtId="0" fontId="14" fillId="6" borderId="0" xfId="12" applyFill="1" applyAlignment="1" applyProtection="1"/>
    <xf numFmtId="0" fontId="7" fillId="6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/>
    </xf>
    <xf numFmtId="167" fontId="67" fillId="2" borderId="0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0" fontId="37" fillId="6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left" vertical="center"/>
    </xf>
    <xf numFmtId="0" fontId="38" fillId="0" borderId="1" xfId="12" applyFont="1" applyFill="1" applyBorder="1" applyAlignment="1" applyProtection="1">
      <alignment horizontal="left" vertical="center"/>
    </xf>
    <xf numFmtId="3" fontId="69" fillId="6" borderId="1" xfId="1" applyNumberFormat="1" applyFont="1" applyFill="1" applyBorder="1" applyAlignment="1">
      <alignment horizontal="center" vertical="center"/>
    </xf>
    <xf numFmtId="0" fontId="38" fillId="0" borderId="0" xfId="12" applyFont="1" applyAlignment="1" applyProtection="1">
      <alignment vertical="center"/>
    </xf>
    <xf numFmtId="0" fontId="38" fillId="6" borderId="1" xfId="12" applyFont="1" applyFill="1" applyBorder="1" applyAlignment="1" applyProtection="1">
      <alignment horizontal="left" vertical="center"/>
    </xf>
    <xf numFmtId="0" fontId="38" fillId="0" borderId="1" xfId="12" applyFont="1" applyBorder="1" applyAlignment="1" applyProtection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0" fillId="6" borderId="1" xfId="0" applyFont="1" applyFill="1" applyBorder="1" applyAlignment="1">
      <alignment horizontal="left" vertical="center" wrapText="1"/>
    </xf>
    <xf numFmtId="0" fontId="30" fillId="6" borderId="1" xfId="0" applyFont="1" applyFill="1" applyBorder="1" applyAlignment="1">
      <alignment vertical="center"/>
    </xf>
    <xf numFmtId="0" fontId="30" fillId="6" borderId="0" xfId="0" applyFont="1" applyFill="1" applyBorder="1" applyAlignment="1">
      <alignment horizontal="left" vertical="center" wrapText="1"/>
    </xf>
    <xf numFmtId="0" fontId="30" fillId="6" borderId="2" xfId="16" applyFont="1" applyFill="1" applyBorder="1" applyAlignment="1">
      <alignment horizontal="left"/>
    </xf>
    <xf numFmtId="0" fontId="30" fillId="6" borderId="0" xfId="16" applyFont="1" applyFill="1" applyBorder="1" applyAlignment="1">
      <alignment horizontal="left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left" vertical="center" wrapText="1"/>
    </xf>
    <xf numFmtId="0" fontId="3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1" fontId="7" fillId="6" borderId="1" xfId="0" applyNumberFormat="1" applyFont="1" applyFill="1" applyBorder="1" applyAlignment="1">
      <alignment horizontal="center" vertical="center" wrapText="1"/>
    </xf>
    <xf numFmtId="167" fontId="7" fillId="2" borderId="1" xfId="0" applyNumberFormat="1" applyFont="1" applyFill="1" applyBorder="1" applyAlignment="1">
      <alignment horizontal="right" vertical="center" indent="2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left" vertical="center" wrapText="1"/>
    </xf>
    <xf numFmtId="0" fontId="3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/>
    </xf>
    <xf numFmtId="0" fontId="29" fillId="6" borderId="16" xfId="0" applyFont="1" applyFill="1" applyBorder="1" applyAlignment="1">
      <alignment vertical="center"/>
    </xf>
    <xf numFmtId="0" fontId="59" fillId="6" borderId="16" xfId="1" applyFont="1" applyFill="1" applyBorder="1" applyAlignment="1">
      <alignment horizontal="left" vertical="center"/>
    </xf>
    <xf numFmtId="0" fontId="59" fillId="6" borderId="16" xfId="0" applyFont="1" applyFill="1" applyBorder="1" applyAlignment="1">
      <alignment horizontal="left" vertical="center"/>
    </xf>
    <xf numFmtId="0" fontId="59" fillId="6" borderId="16" xfId="1" applyFont="1" applyFill="1" applyBorder="1" applyAlignment="1">
      <alignment horizontal="center" vertical="center"/>
    </xf>
    <xf numFmtId="0" fontId="30" fillId="0" borderId="1" xfId="16" applyFont="1" applyFill="1" applyBorder="1" applyAlignment="1">
      <alignment horizontal="center"/>
    </xf>
    <xf numFmtId="0" fontId="30" fillId="0" borderId="1" xfId="16" applyFont="1" applyFill="1" applyBorder="1" applyAlignment="1">
      <alignment horizontal="left"/>
    </xf>
    <xf numFmtId="0" fontId="30" fillId="0" borderId="0" xfId="16" applyFont="1" applyFill="1" applyBorder="1" applyAlignment="1">
      <alignment horizontal="center"/>
    </xf>
    <xf numFmtId="2" fontId="30" fillId="0" borderId="1" xfId="0" applyNumberFormat="1" applyFont="1" applyFill="1" applyBorder="1" applyAlignment="1">
      <alignment horizontal="center"/>
    </xf>
    <xf numFmtId="0" fontId="30" fillId="0" borderId="0" xfId="16" applyFont="1" applyFill="1" applyBorder="1" applyAlignment="1">
      <alignment horizontal="left"/>
    </xf>
    <xf numFmtId="2" fontId="30" fillId="0" borderId="2" xfId="0" applyNumberFormat="1" applyFont="1" applyFill="1" applyBorder="1" applyAlignment="1">
      <alignment horizontal="center"/>
    </xf>
    <xf numFmtId="2" fontId="30" fillId="0" borderId="3" xfId="0" applyNumberFormat="1" applyFont="1" applyFill="1" applyBorder="1" applyAlignment="1">
      <alignment horizontal="center"/>
    </xf>
    <xf numFmtId="0" fontId="30" fillId="0" borderId="3" xfId="16" applyFont="1" applyFill="1" applyBorder="1" applyAlignment="1">
      <alignment horizontal="center"/>
    </xf>
    <xf numFmtId="0" fontId="30" fillId="0" borderId="3" xfId="16" applyFont="1" applyFill="1" applyBorder="1" applyAlignment="1">
      <alignment horizontal="left"/>
    </xf>
    <xf numFmtId="2" fontId="30" fillId="0" borderId="1" xfId="16" applyNumberFormat="1" applyFont="1" applyFill="1" applyBorder="1" applyAlignment="1">
      <alignment horizontal="left"/>
    </xf>
    <xf numFmtId="2" fontId="30" fillId="0" borderId="1" xfId="16" applyNumberFormat="1" applyFont="1" applyFill="1" applyBorder="1" applyAlignment="1">
      <alignment horizontal="center"/>
    </xf>
    <xf numFmtId="2" fontId="30" fillId="6" borderId="1" xfId="0" applyNumberFormat="1" applyFont="1" applyFill="1" applyBorder="1" applyAlignment="1">
      <alignment horizontal="center"/>
    </xf>
    <xf numFmtId="2" fontId="30" fillId="6" borderId="3" xfId="0" applyNumberFormat="1" applyFont="1" applyFill="1" applyBorder="1" applyAlignment="1">
      <alignment horizontal="center"/>
    </xf>
    <xf numFmtId="0" fontId="59" fillId="6" borderId="14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/>
    </xf>
    <xf numFmtId="0" fontId="30" fillId="0" borderId="2" xfId="0" applyFont="1" applyFill="1" applyBorder="1" applyAlignment="1">
      <alignment horizontal="center"/>
    </xf>
    <xf numFmtId="0" fontId="30" fillId="0" borderId="2" xfId="0" applyFont="1" applyFill="1" applyBorder="1" applyAlignment="1">
      <alignment horizontal="left"/>
    </xf>
    <xf numFmtId="0" fontId="30" fillId="0" borderId="2" xfId="16" applyFont="1" applyFill="1" applyBorder="1" applyAlignment="1">
      <alignment horizontal="center"/>
    </xf>
    <xf numFmtId="0" fontId="30" fillId="0" borderId="3" xfId="0" applyFont="1" applyFill="1" applyBorder="1" applyAlignment="1">
      <alignment horizontal="center"/>
    </xf>
    <xf numFmtId="0" fontId="30" fillId="0" borderId="3" xfId="0" applyFont="1" applyFill="1" applyBorder="1" applyAlignment="1">
      <alignment horizontal="left"/>
    </xf>
    <xf numFmtId="0" fontId="29" fillId="0" borderId="16" xfId="0" applyFont="1" applyBorder="1" applyAlignment="1">
      <alignment vertical="center"/>
    </xf>
    <xf numFmtId="0" fontId="59" fillId="0" borderId="16" xfId="0" applyFont="1" applyFill="1" applyBorder="1" applyAlignment="1">
      <alignment horizontal="left" vertical="center"/>
    </xf>
    <xf numFmtId="0" fontId="30" fillId="6" borderId="16" xfId="0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32" fillId="0" borderId="2" xfId="1" applyFont="1" applyFill="1" applyBorder="1" applyAlignment="1">
      <alignment horizontal="center" vertical="center"/>
    </xf>
    <xf numFmtId="0" fontId="29" fillId="0" borderId="14" xfId="0" applyFont="1" applyBorder="1" applyAlignment="1">
      <alignment vertical="center"/>
    </xf>
    <xf numFmtId="0" fontId="59" fillId="0" borderId="14" xfId="1" applyFont="1" applyFill="1" applyBorder="1" applyAlignment="1">
      <alignment horizontal="left" vertical="center"/>
    </xf>
    <xf numFmtId="0" fontId="59" fillId="0" borderId="14" xfId="0" applyFont="1" applyFill="1" applyBorder="1" applyAlignment="1">
      <alignment horizontal="left" vertical="center"/>
    </xf>
    <xf numFmtId="0" fontId="59" fillId="0" borderId="14" xfId="1" applyFont="1" applyFill="1" applyBorder="1" applyAlignment="1">
      <alignment horizontal="center" vertical="center"/>
    </xf>
    <xf numFmtId="0" fontId="59" fillId="0" borderId="16" xfId="1" applyFont="1" applyFill="1" applyBorder="1" applyAlignment="1">
      <alignment horizontal="left" vertical="center"/>
    </xf>
    <xf numFmtId="0" fontId="59" fillId="0" borderId="16" xfId="1" applyFont="1" applyFill="1" applyBorder="1" applyAlignment="1">
      <alignment horizontal="center" vertical="center"/>
    </xf>
    <xf numFmtId="0" fontId="72" fillId="0" borderId="2" xfId="1" applyFont="1" applyFill="1" applyBorder="1" applyAlignment="1">
      <alignment horizontal="left" vertical="center"/>
    </xf>
    <xf numFmtId="0" fontId="72" fillId="0" borderId="0" xfId="0" applyFont="1" applyFill="1" applyBorder="1" applyAlignment="1">
      <alignment horizontal="left" vertical="center"/>
    </xf>
    <xf numFmtId="0" fontId="30" fillId="6" borderId="2" xfId="16" applyFont="1" applyFill="1" applyBorder="1" applyAlignment="1">
      <alignment horizontal="center"/>
    </xf>
    <xf numFmtId="0" fontId="30" fillId="6" borderId="1" xfId="0" applyFont="1" applyFill="1" applyBorder="1"/>
    <xf numFmtId="0" fontId="30" fillId="6" borderId="1" xfId="0" applyFont="1" applyFill="1" applyBorder="1" applyAlignment="1">
      <alignment horizontal="center"/>
    </xf>
    <xf numFmtId="0" fontId="29" fillId="6" borderId="1" xfId="0" applyFont="1" applyFill="1" applyBorder="1" applyAlignment="1">
      <alignment horizontal="center"/>
    </xf>
    <xf numFmtId="2" fontId="30" fillId="6" borderId="2" xfId="0" applyNumberFormat="1" applyFont="1" applyFill="1" applyBorder="1" applyAlignment="1">
      <alignment horizontal="center"/>
    </xf>
    <xf numFmtId="0" fontId="30" fillId="6" borderId="2" xfId="0" applyFont="1" applyFill="1" applyBorder="1" applyAlignment="1">
      <alignment horizontal="left" vertical="center" wrapText="1"/>
    </xf>
    <xf numFmtId="3" fontId="30" fillId="6" borderId="2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vertical="center"/>
    </xf>
    <xf numFmtId="0" fontId="30" fillId="6" borderId="1" xfId="0" applyFont="1" applyFill="1" applyBorder="1" applyAlignment="1">
      <alignment horizontal="left"/>
    </xf>
    <xf numFmtId="4" fontId="30" fillId="6" borderId="1" xfId="0" applyNumberFormat="1" applyFont="1" applyFill="1" applyBorder="1" applyAlignment="1">
      <alignment horizontal="center"/>
    </xf>
    <xf numFmtId="0" fontId="29" fillId="0" borderId="1" xfId="0" applyFont="1" applyFill="1" applyBorder="1"/>
    <xf numFmtId="4" fontId="59" fillId="0" borderId="16" xfId="1" applyNumberFormat="1" applyFont="1" applyFill="1" applyBorder="1" applyAlignment="1">
      <alignment horizontal="center" vertical="center"/>
    </xf>
    <xf numFmtId="4" fontId="30" fillId="0" borderId="1" xfId="0" applyNumberFormat="1" applyFont="1" applyFill="1" applyBorder="1" applyAlignment="1">
      <alignment horizontal="center"/>
    </xf>
    <xf numFmtId="0" fontId="30" fillId="0" borderId="3" xfId="0" applyFont="1" applyFill="1" applyBorder="1" applyAlignment="1"/>
    <xf numFmtId="4" fontId="30" fillId="0" borderId="3" xfId="0" applyNumberFormat="1" applyFont="1" applyFill="1" applyBorder="1" applyAlignment="1">
      <alignment horizontal="center"/>
    </xf>
    <xf numFmtId="0" fontId="30" fillId="6" borderId="3" xfId="0" applyFont="1" applyFill="1" applyBorder="1" applyAlignment="1"/>
    <xf numFmtId="0" fontId="30" fillId="0" borderId="1" xfId="0" applyFont="1" applyFill="1" applyBorder="1" applyAlignment="1"/>
    <xf numFmtId="0" fontId="30" fillId="0" borderId="0" xfId="0" applyFont="1" applyFill="1" applyBorder="1" applyAlignment="1"/>
    <xf numFmtId="0" fontId="30" fillId="6" borderId="1" xfId="0" applyFont="1" applyFill="1" applyBorder="1" applyAlignment="1"/>
    <xf numFmtId="0" fontId="30" fillId="6" borderId="0" xfId="0" applyFont="1" applyFill="1" applyBorder="1" applyAlignment="1"/>
    <xf numFmtId="4" fontId="59" fillId="6" borderId="16" xfId="1" applyNumberFormat="1" applyFont="1" applyFill="1" applyBorder="1" applyAlignment="1">
      <alignment horizontal="center" vertical="center"/>
    </xf>
    <xf numFmtId="167" fontId="30" fillId="0" borderId="0" xfId="1" applyNumberFormat="1" applyFont="1" applyFill="1" applyBorder="1" applyAlignment="1">
      <alignment horizontal="center" vertical="center"/>
    </xf>
    <xf numFmtId="167" fontId="59" fillId="6" borderId="16" xfId="1" applyNumberFormat="1" applyFont="1" applyFill="1" applyBorder="1" applyAlignment="1">
      <alignment horizontal="center" vertical="center"/>
    </xf>
    <xf numFmtId="167" fontId="30" fillId="6" borderId="3" xfId="0" applyNumberFormat="1" applyFont="1" applyFill="1" applyBorder="1" applyAlignment="1">
      <alignment horizontal="center" vertical="center"/>
    </xf>
    <xf numFmtId="167" fontId="30" fillId="6" borderId="1" xfId="0" applyNumberFormat="1" applyFont="1" applyFill="1" applyBorder="1" applyAlignment="1">
      <alignment horizontal="center" vertical="center"/>
    </xf>
    <xf numFmtId="167" fontId="30" fillId="6" borderId="16" xfId="0" applyNumberFormat="1" applyFont="1" applyFill="1" applyBorder="1" applyAlignment="1">
      <alignment horizontal="center" vertical="center"/>
    </xf>
    <xf numFmtId="167" fontId="30" fillId="6" borderId="0" xfId="0" applyNumberFormat="1" applyFont="1" applyFill="1" applyBorder="1" applyAlignment="1">
      <alignment horizontal="center" vertical="center"/>
    </xf>
    <xf numFmtId="167" fontId="30" fillId="6" borderId="2" xfId="0" applyNumberFormat="1" applyFont="1" applyFill="1" applyBorder="1" applyAlignment="1">
      <alignment horizontal="center" vertical="center"/>
    </xf>
    <xf numFmtId="167" fontId="29" fillId="6" borderId="1" xfId="0" applyNumberFormat="1" applyFont="1" applyFill="1" applyBorder="1" applyAlignment="1">
      <alignment horizontal="center" vertical="center"/>
    </xf>
    <xf numFmtId="167" fontId="29" fillId="6" borderId="3" xfId="0" applyNumberFormat="1" applyFont="1" applyFill="1" applyBorder="1" applyAlignment="1">
      <alignment horizontal="center" vertical="center"/>
    </xf>
    <xf numFmtId="167" fontId="54" fillId="6" borderId="3" xfId="0" applyNumberFormat="1" applyFont="1" applyFill="1" applyBorder="1" applyAlignment="1">
      <alignment horizontal="center" vertical="center"/>
    </xf>
    <xf numFmtId="167" fontId="30" fillId="6" borderId="14" xfId="0" applyNumberFormat="1" applyFont="1" applyFill="1" applyBorder="1" applyAlignment="1">
      <alignment horizontal="center" vertical="center"/>
    </xf>
    <xf numFmtId="167" fontId="29" fillId="0" borderId="16" xfId="0" applyNumberFormat="1" applyFont="1" applyBorder="1" applyAlignment="1">
      <alignment horizontal="center" vertical="center"/>
    </xf>
    <xf numFmtId="167" fontId="30" fillId="0" borderId="0" xfId="0" applyNumberFormat="1" applyFont="1" applyFill="1" applyBorder="1" applyAlignment="1">
      <alignment horizontal="center" vertical="center"/>
    </xf>
    <xf numFmtId="167" fontId="30" fillId="0" borderId="14" xfId="0" applyNumberFormat="1" applyFont="1" applyFill="1" applyBorder="1" applyAlignment="1">
      <alignment horizontal="center" vertical="center"/>
    </xf>
    <xf numFmtId="167" fontId="30" fillId="0" borderId="3" xfId="0" applyNumberFormat="1" applyFont="1" applyFill="1" applyBorder="1" applyAlignment="1">
      <alignment horizontal="center" vertical="center"/>
    </xf>
    <xf numFmtId="167" fontId="30" fillId="0" borderId="16" xfId="0" applyNumberFormat="1" applyFont="1" applyFill="1" applyBorder="1" applyAlignment="1">
      <alignment horizontal="center" vertical="center"/>
    </xf>
    <xf numFmtId="167" fontId="30" fillId="0" borderId="1" xfId="0" applyNumberFormat="1" applyFont="1" applyFill="1" applyBorder="1" applyAlignment="1">
      <alignment horizontal="center" vertical="center"/>
    </xf>
    <xf numFmtId="167" fontId="30" fillId="0" borderId="0" xfId="1" applyNumberFormat="1" applyFont="1" applyFill="1" applyBorder="1" applyAlignment="1">
      <alignment vertical="center"/>
    </xf>
    <xf numFmtId="167" fontId="59" fillId="6" borderId="16" xfId="1" applyNumberFormat="1" applyFont="1" applyFill="1" applyBorder="1" applyAlignment="1">
      <alignment vertical="center"/>
    </xf>
    <xf numFmtId="167" fontId="30" fillId="6" borderId="3" xfId="1" applyNumberFormat="1" applyFont="1" applyFill="1" applyBorder="1" applyAlignment="1">
      <alignment vertical="center"/>
    </xf>
    <xf numFmtId="167" fontId="30" fillId="6" borderId="16" xfId="1" applyNumberFormat="1" applyFont="1" applyFill="1" applyBorder="1" applyAlignment="1">
      <alignment vertical="center"/>
    </xf>
    <xf numFmtId="167" fontId="30" fillId="6" borderId="2" xfId="1" applyNumberFormat="1" applyFont="1" applyFill="1" applyBorder="1" applyAlignment="1">
      <alignment vertical="center"/>
    </xf>
    <xf numFmtId="167" fontId="30" fillId="6" borderId="1" xfId="1" applyNumberFormat="1" applyFont="1" applyFill="1" applyBorder="1" applyAlignment="1">
      <alignment vertical="center"/>
    </xf>
    <xf numFmtId="167" fontId="30" fillId="6" borderId="0" xfId="1" applyNumberFormat="1" applyFont="1" applyFill="1" applyBorder="1" applyAlignment="1">
      <alignment vertical="center"/>
    </xf>
    <xf numFmtId="167" fontId="30" fillId="6" borderId="14" xfId="1" applyNumberFormat="1" applyFont="1" applyFill="1" applyBorder="1" applyAlignment="1">
      <alignment vertical="center"/>
    </xf>
    <xf numFmtId="167" fontId="32" fillId="0" borderId="2" xfId="1" applyNumberFormat="1" applyFont="1" applyFill="1" applyBorder="1" applyAlignment="1">
      <alignment vertical="center"/>
    </xf>
    <xf numFmtId="167" fontId="59" fillId="0" borderId="14" xfId="1" applyNumberFormat="1" applyFont="1" applyFill="1" applyBorder="1" applyAlignment="1">
      <alignment vertical="center"/>
    </xf>
    <xf numFmtId="167" fontId="30" fillId="0" borderId="3" xfId="1" applyNumberFormat="1" applyFont="1" applyFill="1" applyBorder="1" applyAlignment="1">
      <alignment vertical="center"/>
    </xf>
    <xf numFmtId="167" fontId="59" fillId="0" borderId="16" xfId="1" applyNumberFormat="1" applyFont="1" applyFill="1" applyBorder="1" applyAlignment="1">
      <alignment vertical="center"/>
    </xf>
    <xf numFmtId="167" fontId="29" fillId="0" borderId="0" xfId="0" applyNumberFormat="1" applyFont="1" applyAlignment="1">
      <alignment vertical="center"/>
    </xf>
    <xf numFmtId="2" fontId="30" fillId="0" borderId="0" xfId="1" applyNumberFormat="1" applyFont="1" applyFill="1" applyBorder="1" applyAlignment="1">
      <alignment horizontal="right" vertical="center" indent="1"/>
    </xf>
    <xf numFmtId="2" fontId="59" fillId="0" borderId="16" xfId="1" applyNumberFormat="1" applyFont="1" applyFill="1" applyBorder="1" applyAlignment="1">
      <alignment horizontal="right" vertical="center" indent="1"/>
    </xf>
    <xf numFmtId="2" fontId="30" fillId="0" borderId="3" xfId="1" applyNumberFormat="1" applyFont="1" applyFill="1" applyBorder="1" applyAlignment="1">
      <alignment horizontal="right" vertical="center" indent="1"/>
    </xf>
    <xf numFmtId="2" fontId="30" fillId="6" borderId="3" xfId="1" applyNumberFormat="1" applyFont="1" applyFill="1" applyBorder="1" applyAlignment="1">
      <alignment horizontal="right" vertical="center" indent="1"/>
    </xf>
    <xf numFmtId="2" fontId="30" fillId="6" borderId="0" xfId="1" applyNumberFormat="1" applyFont="1" applyFill="1" applyBorder="1" applyAlignment="1">
      <alignment horizontal="right" vertical="center" indent="1"/>
    </xf>
    <xf numFmtId="2" fontId="30" fillId="0" borderId="16" xfId="1" applyNumberFormat="1" applyFont="1" applyFill="1" applyBorder="1" applyAlignment="1">
      <alignment horizontal="right" vertical="center" indent="1"/>
    </xf>
    <xf numFmtId="2" fontId="30" fillId="0" borderId="1" xfId="1" applyNumberFormat="1" applyFont="1" applyFill="1" applyBorder="1" applyAlignment="1">
      <alignment horizontal="right" vertical="center" indent="1"/>
    </xf>
    <xf numFmtId="2" fontId="30" fillId="6" borderId="1" xfId="1" applyNumberFormat="1" applyFont="1" applyFill="1" applyBorder="1" applyAlignment="1">
      <alignment horizontal="right" vertical="center" indent="1"/>
    </xf>
    <xf numFmtId="0" fontId="29" fillId="0" borderId="0" xfId="0" applyFont="1" applyAlignment="1">
      <alignment horizontal="right" vertical="center" inden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30" fillId="7" borderId="1" xfId="0" applyFont="1" applyFill="1" applyBorder="1" applyAlignment="1"/>
    <xf numFmtId="0" fontId="48" fillId="6" borderId="0" xfId="0" applyFont="1" applyFill="1" applyAlignment="1">
      <alignment horizontal="center" vertical="top"/>
    </xf>
    <xf numFmtId="0" fontId="48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Font="1" applyAlignment="1">
      <alignment horizontal="center" vertical="top"/>
    </xf>
    <xf numFmtId="0" fontId="47" fillId="6" borderId="0" xfId="0" applyFont="1" applyFill="1" applyAlignment="1">
      <alignment horizontal="center" vertical="top"/>
    </xf>
    <xf numFmtId="0" fontId="47" fillId="0" borderId="0" xfId="0" applyFont="1" applyAlignment="1">
      <alignment horizontal="center" vertical="top"/>
    </xf>
    <xf numFmtId="0" fontId="7" fillId="6" borderId="1" xfId="0" applyFont="1" applyFill="1" applyBorder="1" applyAlignment="1">
      <alignment vertical="center"/>
    </xf>
    <xf numFmtId="0" fontId="78" fillId="6" borderId="1" xfId="0" applyFont="1" applyFill="1" applyBorder="1" applyAlignment="1">
      <alignment horizontal="left" vertical="center" wrapText="1"/>
    </xf>
    <xf numFmtId="0" fontId="78" fillId="6" borderId="1" xfId="16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4" fillId="3" borderId="2" xfId="1" applyFont="1" applyFill="1" applyBorder="1" applyAlignment="1">
      <alignment horizontal="center" vertical="center"/>
    </xf>
    <xf numFmtId="0" fontId="24" fillId="3" borderId="3" xfId="1" applyFont="1" applyFill="1" applyBorder="1" applyAlignment="1">
      <alignment horizontal="center" vertical="center"/>
    </xf>
    <xf numFmtId="0" fontId="31" fillId="3" borderId="2" xfId="1" applyFont="1" applyFill="1" applyBorder="1" applyAlignment="1">
      <alignment horizontal="center" vertical="center" wrapText="1"/>
    </xf>
    <xf numFmtId="0" fontId="31" fillId="3" borderId="3" xfId="1" applyFont="1" applyFill="1" applyBorder="1" applyAlignment="1">
      <alignment horizontal="center" vertical="center" wrapText="1"/>
    </xf>
    <xf numFmtId="0" fontId="22" fillId="0" borderId="0" xfId="9" applyFont="1" applyFill="1" applyBorder="1" applyAlignment="1">
      <alignment horizontal="right" vertical="center" wrapText="1" indent="2"/>
    </xf>
    <xf numFmtId="0" fontId="26" fillId="4" borderId="11" xfId="1" applyFont="1" applyFill="1" applyBorder="1" applyAlignment="1">
      <alignment horizontal="center" vertical="center"/>
    </xf>
    <xf numFmtId="0" fontId="26" fillId="4" borderId="10" xfId="1" applyFont="1" applyFill="1" applyBorder="1" applyAlignment="1">
      <alignment horizontal="center" vertical="center"/>
    </xf>
    <xf numFmtId="0" fontId="26" fillId="4" borderId="12" xfId="1" applyFont="1" applyFill="1" applyBorder="1" applyAlignment="1">
      <alignment horizontal="center" vertical="center"/>
    </xf>
    <xf numFmtId="9" fontId="25" fillId="0" borderId="13" xfId="1" applyNumberFormat="1" applyFont="1" applyFill="1" applyBorder="1" applyAlignment="1">
      <alignment horizontal="center" vertical="center"/>
    </xf>
    <xf numFmtId="9" fontId="25" fillId="0" borderId="14" xfId="1" applyNumberFormat="1" applyFont="1" applyFill="1" applyBorder="1" applyAlignment="1">
      <alignment horizontal="center" vertical="center"/>
    </xf>
    <xf numFmtId="9" fontId="25" fillId="0" borderId="15" xfId="1" applyNumberFormat="1" applyFont="1" applyFill="1" applyBorder="1" applyAlignment="1">
      <alignment horizontal="center" vertical="center"/>
    </xf>
    <xf numFmtId="166" fontId="25" fillId="0" borderId="13" xfId="1" applyNumberFormat="1" applyFont="1" applyFill="1" applyBorder="1" applyAlignment="1">
      <alignment horizontal="center" vertical="center"/>
    </xf>
    <xf numFmtId="166" fontId="25" fillId="0" borderId="14" xfId="1" applyNumberFormat="1" applyFont="1" applyFill="1" applyBorder="1" applyAlignment="1">
      <alignment horizontal="center" vertical="center"/>
    </xf>
    <xf numFmtId="166" fontId="25" fillId="0" borderId="15" xfId="1" applyNumberFormat="1" applyFont="1" applyFill="1" applyBorder="1" applyAlignment="1">
      <alignment horizontal="center" vertical="center"/>
    </xf>
    <xf numFmtId="0" fontId="74" fillId="4" borderId="11" xfId="12" applyFont="1" applyFill="1" applyBorder="1" applyAlignment="1" applyProtection="1">
      <alignment horizontal="center" vertical="center"/>
    </xf>
    <xf numFmtId="0" fontId="74" fillId="4" borderId="10" xfId="12" applyFont="1" applyFill="1" applyBorder="1" applyAlignment="1" applyProtection="1">
      <alignment horizontal="center" vertical="center"/>
    </xf>
    <xf numFmtId="0" fontId="74" fillId="4" borderId="12" xfId="12" applyFont="1" applyFill="1" applyBorder="1" applyAlignment="1" applyProtection="1">
      <alignment horizontal="center" vertical="center"/>
    </xf>
    <xf numFmtId="0" fontId="38" fillId="0" borderId="1" xfId="12" applyFont="1" applyBorder="1" applyAlignment="1" applyProtection="1">
      <alignment horizontal="center"/>
    </xf>
    <xf numFmtId="0" fontId="3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2" fillId="0" borderId="1" xfId="1" applyFont="1" applyFill="1" applyBorder="1" applyAlignment="1">
      <alignment horizontal="center"/>
    </xf>
    <xf numFmtId="0" fontId="32" fillId="0" borderId="2" xfId="1" applyFont="1" applyFill="1" applyBorder="1" applyAlignment="1">
      <alignment horizontal="center"/>
    </xf>
    <xf numFmtId="0" fontId="24" fillId="3" borderId="6" xfId="1" applyFont="1" applyFill="1" applyBorder="1" applyAlignment="1">
      <alignment horizontal="center" vertical="center"/>
    </xf>
    <xf numFmtId="0" fontId="24" fillId="3" borderId="8" xfId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wrapText="1"/>
    </xf>
    <xf numFmtId="0" fontId="57" fillId="4" borderId="19" xfId="12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left" vertical="top" wrapText="1"/>
    </xf>
    <xf numFmtId="0" fontId="19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left" vertical="center"/>
    </xf>
    <xf numFmtId="0" fontId="3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18" fillId="5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vertical="center" wrapText="1"/>
    </xf>
    <xf numFmtId="0" fontId="7" fillId="2" borderId="17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wrapText="1"/>
    </xf>
    <xf numFmtId="0" fontId="19" fillId="6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1" fillId="0" borderId="0" xfId="1" applyFont="1" applyFill="1" applyBorder="1" applyAlignment="1">
      <alignment horizontal="center" vertical="center"/>
    </xf>
    <xf numFmtId="0" fontId="59" fillId="0" borderId="0" xfId="1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46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0" fillId="0" borderId="19" xfId="0" applyBorder="1" applyAlignment="1">
      <alignment horizontal="left" vertical="top" wrapText="1"/>
    </xf>
    <xf numFmtId="0" fontId="76" fillId="0" borderId="19" xfId="0" applyFont="1" applyBorder="1" applyAlignment="1">
      <alignment horizontal="left" vertical="top" wrapText="1"/>
    </xf>
  </cellXfs>
  <cellStyles count="18">
    <cellStyle name="Normale 2" xfId="2"/>
    <cellStyle name="Percentuale 2" xfId="3"/>
    <cellStyle name="Percentuale 2 2" xfId="4"/>
    <cellStyle name="Valuta 2" xfId="5"/>
    <cellStyle name="Valuta 2 2" xfId="6"/>
    <cellStyle name="Гиперссылка" xfId="12" builtinId="8"/>
    <cellStyle name="Гиперссылка 2" xfId="7"/>
    <cellStyle name="Гиперссылка 3" xfId="8"/>
    <cellStyle name="Обычный" xfId="0" builtinId="0"/>
    <cellStyle name="Обычный 2" xfId="9"/>
    <cellStyle name="Обычный 3" xfId="10"/>
    <cellStyle name="Обычный 4" xfId="1"/>
    <cellStyle name="Обычный 4 2" xfId="13"/>
    <cellStyle name="Обычный 5" xfId="17"/>
    <cellStyle name="Обычный_Accessories" xfId="15"/>
    <cellStyle name="Обычный_Лист1" xfId="16"/>
    <cellStyle name="Процентный 2" xfId="11"/>
    <cellStyle name="Процентный 2 2" xfId="14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105986</xdr:colOff>
      <xdr:row>9</xdr:row>
      <xdr:rowOff>32695</xdr:rowOff>
    </xdr:from>
    <xdr:to>
      <xdr:col>7</xdr:col>
      <xdr:colOff>1823509</xdr:colOff>
      <xdr:row>9</xdr:row>
      <xdr:rowOff>1747195</xdr:rowOff>
    </xdr:to>
    <xdr:pic>
      <xdr:nvPicPr>
        <xdr:cNvPr id="2" name="Рисунок 1" descr="black-karbo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2661" y="4585645"/>
          <a:ext cx="1717523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59247</xdr:colOff>
      <xdr:row>9</xdr:row>
      <xdr:rowOff>10830</xdr:rowOff>
    </xdr:from>
    <xdr:to>
      <xdr:col>6</xdr:col>
      <xdr:colOff>1776147</xdr:colOff>
      <xdr:row>9</xdr:row>
      <xdr:rowOff>1727730</xdr:rowOff>
    </xdr:to>
    <xdr:pic>
      <xdr:nvPicPr>
        <xdr:cNvPr id="3" name="Рисунок 2" descr="black-neopre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08072" y="4563780"/>
          <a:ext cx="1716900" cy="17169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66638</xdr:colOff>
      <xdr:row>2</xdr:row>
      <xdr:rowOff>113734</xdr:rowOff>
    </xdr:from>
    <xdr:to>
      <xdr:col>2</xdr:col>
      <xdr:colOff>1709738</xdr:colOff>
      <xdr:row>2</xdr:row>
      <xdr:rowOff>1756834</xdr:rowOff>
    </xdr:to>
    <xdr:pic>
      <xdr:nvPicPr>
        <xdr:cNvPr id="4" name="Рисунок 3" descr="белый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24063" y="713809"/>
          <a:ext cx="1643100" cy="16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112392</xdr:colOff>
      <xdr:row>2</xdr:row>
      <xdr:rowOff>83023</xdr:rowOff>
    </xdr:from>
    <xdr:to>
      <xdr:col>6</xdr:col>
      <xdr:colOff>1800754</xdr:colOff>
      <xdr:row>2</xdr:row>
      <xdr:rowOff>1771385</xdr:rowOff>
    </xdr:to>
    <xdr:pic>
      <xdr:nvPicPr>
        <xdr:cNvPr id="5" name="Рисунок 4" descr="зеленый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1217" y="683098"/>
          <a:ext cx="1688362" cy="1688362"/>
        </a:xfrm>
        <a:prstGeom prst="rect">
          <a:avLst/>
        </a:prstGeom>
      </xdr:spPr>
    </xdr:pic>
    <xdr:clientData/>
  </xdr:twoCellAnchor>
  <xdr:twoCellAnchor editAs="oneCell">
    <xdr:from>
      <xdr:col>5</xdr:col>
      <xdr:colOff>78508</xdr:colOff>
      <xdr:row>2</xdr:row>
      <xdr:rowOff>96233</xdr:rowOff>
    </xdr:from>
    <xdr:to>
      <xdr:col>5</xdr:col>
      <xdr:colOff>1774033</xdr:colOff>
      <xdr:row>2</xdr:row>
      <xdr:rowOff>1791758</xdr:rowOff>
    </xdr:to>
    <xdr:pic>
      <xdr:nvPicPr>
        <xdr:cNvPr id="6" name="Рисунок 5" descr="красный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79483" y="696308"/>
          <a:ext cx="1695525" cy="16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68149</xdr:colOff>
      <xdr:row>2</xdr:row>
      <xdr:rowOff>140117</xdr:rowOff>
    </xdr:from>
    <xdr:to>
      <xdr:col>1</xdr:col>
      <xdr:colOff>1730374</xdr:colOff>
      <xdr:row>2</xdr:row>
      <xdr:rowOff>1802342</xdr:rowOff>
    </xdr:to>
    <xdr:pic>
      <xdr:nvPicPr>
        <xdr:cNvPr id="7" name="Рисунок 6" descr="светло-серый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7724" y="740192"/>
          <a:ext cx="1662225" cy="16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127133</xdr:rowOff>
    </xdr:from>
    <xdr:to>
      <xdr:col>3</xdr:col>
      <xdr:colOff>1669916</xdr:colOff>
      <xdr:row>2</xdr:row>
      <xdr:rowOff>1803664</xdr:rowOff>
    </xdr:to>
    <xdr:pic>
      <xdr:nvPicPr>
        <xdr:cNvPr id="8" name="Рисунок 7" descr="серый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05275" y="727208"/>
          <a:ext cx="1669916" cy="1676531"/>
        </a:xfrm>
        <a:prstGeom prst="rect">
          <a:avLst/>
        </a:prstGeom>
      </xdr:spPr>
    </xdr:pic>
    <xdr:clientData/>
  </xdr:twoCellAnchor>
  <xdr:twoCellAnchor editAs="oneCell">
    <xdr:from>
      <xdr:col>8</xdr:col>
      <xdr:colOff>52766</xdr:colOff>
      <xdr:row>2</xdr:row>
      <xdr:rowOff>115208</xdr:rowOff>
    </xdr:from>
    <xdr:to>
      <xdr:col>8</xdr:col>
      <xdr:colOff>1731697</xdr:colOff>
      <xdr:row>2</xdr:row>
      <xdr:rowOff>1794139</xdr:rowOff>
    </xdr:to>
    <xdr:pic>
      <xdr:nvPicPr>
        <xdr:cNvPr id="9" name="Рисунок 8" descr="синий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97291" y="715283"/>
          <a:ext cx="1678931" cy="1678931"/>
        </a:xfrm>
        <a:prstGeom prst="rect">
          <a:avLst/>
        </a:prstGeom>
      </xdr:spPr>
    </xdr:pic>
    <xdr:clientData/>
  </xdr:twoCellAnchor>
  <xdr:twoCellAnchor editAs="oneCell">
    <xdr:from>
      <xdr:col>4</xdr:col>
      <xdr:colOff>102603</xdr:colOff>
      <xdr:row>2</xdr:row>
      <xdr:rowOff>87559</xdr:rowOff>
    </xdr:from>
    <xdr:to>
      <xdr:col>4</xdr:col>
      <xdr:colOff>1788697</xdr:colOff>
      <xdr:row>2</xdr:row>
      <xdr:rowOff>1773653</xdr:rowOff>
    </xdr:to>
    <xdr:pic>
      <xdr:nvPicPr>
        <xdr:cNvPr id="10" name="Рисунок 9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55728" y="687634"/>
          <a:ext cx="1686094" cy="168609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</xdr:row>
      <xdr:rowOff>95250</xdr:rowOff>
    </xdr:from>
    <xdr:to>
      <xdr:col>1</xdr:col>
      <xdr:colOff>1766887</xdr:colOff>
      <xdr:row>16</xdr:row>
      <xdr:rowOff>1785937</xdr:rowOff>
    </xdr:to>
    <xdr:pic>
      <xdr:nvPicPr>
        <xdr:cNvPr id="11" name="Рисунок 10" descr="белый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5775" y="9544050"/>
          <a:ext cx="1690687" cy="1690687"/>
        </a:xfrm>
        <a:prstGeom prst="rect">
          <a:avLst/>
        </a:prstGeom>
      </xdr:spPr>
    </xdr:pic>
    <xdr:clientData/>
  </xdr:twoCellAnchor>
  <xdr:twoCellAnchor editAs="oneCell">
    <xdr:from>
      <xdr:col>2</xdr:col>
      <xdr:colOff>78564</xdr:colOff>
      <xdr:row>16</xdr:row>
      <xdr:rowOff>104757</xdr:rowOff>
    </xdr:from>
    <xdr:to>
      <xdr:col>2</xdr:col>
      <xdr:colOff>1759743</xdr:colOff>
      <xdr:row>16</xdr:row>
      <xdr:rowOff>1785936</xdr:rowOff>
    </xdr:to>
    <xdr:pic>
      <xdr:nvPicPr>
        <xdr:cNvPr id="12" name="Рисунок 11" descr="светло-серый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35989" y="9553557"/>
          <a:ext cx="1681179" cy="1681179"/>
        </a:xfrm>
        <a:prstGeom prst="rect">
          <a:avLst/>
        </a:prstGeom>
      </xdr:spPr>
    </xdr:pic>
    <xdr:clientData/>
  </xdr:twoCellAnchor>
  <xdr:twoCellAnchor editAs="oneCell">
    <xdr:from>
      <xdr:col>6</xdr:col>
      <xdr:colOff>92775</xdr:colOff>
      <xdr:row>16</xdr:row>
      <xdr:rowOff>107100</xdr:rowOff>
    </xdr:from>
    <xdr:to>
      <xdr:col>6</xdr:col>
      <xdr:colOff>1807330</xdr:colOff>
      <xdr:row>16</xdr:row>
      <xdr:rowOff>1821655</xdr:rowOff>
    </xdr:to>
    <xdr:pic>
      <xdr:nvPicPr>
        <xdr:cNvPr id="13" name="Рисунок 12" descr="черный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741600" y="9555900"/>
          <a:ext cx="1714555" cy="1714555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</xdr:colOff>
      <xdr:row>16</xdr:row>
      <xdr:rowOff>59531</xdr:rowOff>
    </xdr:from>
    <xdr:to>
      <xdr:col>4</xdr:col>
      <xdr:colOff>1833562</xdr:colOff>
      <xdr:row>16</xdr:row>
      <xdr:rowOff>1821656</xdr:rowOff>
    </xdr:to>
    <xdr:pic>
      <xdr:nvPicPr>
        <xdr:cNvPr id="14" name="Рисунок 13" descr="Off-white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24562" y="9508331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108857</xdr:colOff>
      <xdr:row>16</xdr:row>
      <xdr:rowOff>95250</xdr:rowOff>
    </xdr:from>
    <xdr:to>
      <xdr:col>5</xdr:col>
      <xdr:colOff>1823356</xdr:colOff>
      <xdr:row>16</xdr:row>
      <xdr:rowOff>1809749</xdr:rowOff>
    </xdr:to>
    <xdr:pic>
      <xdr:nvPicPr>
        <xdr:cNvPr id="15" name="Рисунок 14" descr="Dark-grey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909832" y="9544050"/>
          <a:ext cx="1714499" cy="1714499"/>
        </a:xfrm>
        <a:prstGeom prst="rect">
          <a:avLst/>
        </a:prstGeom>
      </xdr:spPr>
    </xdr:pic>
    <xdr:clientData/>
  </xdr:twoCellAnchor>
  <xdr:twoCellAnchor editAs="oneCell">
    <xdr:from>
      <xdr:col>7</xdr:col>
      <xdr:colOff>32126</xdr:colOff>
      <xdr:row>2</xdr:row>
      <xdr:rowOff>83910</xdr:rowOff>
    </xdr:from>
    <xdr:to>
      <xdr:col>7</xdr:col>
      <xdr:colOff>1780832</xdr:colOff>
      <xdr:row>2</xdr:row>
      <xdr:rowOff>1839230</xdr:rowOff>
    </xdr:to>
    <xdr:pic>
      <xdr:nvPicPr>
        <xdr:cNvPr id="16" name="Рисунок 15" descr="Olive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528801" y="683985"/>
          <a:ext cx="1748706" cy="175532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24</xdr:row>
      <xdr:rowOff>18708</xdr:rowOff>
    </xdr:from>
    <xdr:to>
      <xdr:col>4</xdr:col>
      <xdr:colOff>27215</xdr:colOff>
      <xdr:row>24</xdr:row>
      <xdr:rowOff>1811449</xdr:rowOff>
    </xdr:to>
    <xdr:pic>
      <xdr:nvPicPr>
        <xdr:cNvPr id="17" name="Рисунок 16" descr="Midnight_Black-Grey(Brushed)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00526" y="15068208"/>
          <a:ext cx="1779814" cy="1792741"/>
        </a:xfrm>
        <a:prstGeom prst="rect">
          <a:avLst/>
        </a:prstGeom>
      </xdr:spPr>
    </xdr:pic>
    <xdr:clientData/>
  </xdr:twoCellAnchor>
  <xdr:twoCellAnchor editAs="oneCell">
    <xdr:from>
      <xdr:col>1</xdr:col>
      <xdr:colOff>95571</xdr:colOff>
      <xdr:row>24</xdr:row>
      <xdr:rowOff>59850</xdr:rowOff>
    </xdr:from>
    <xdr:to>
      <xdr:col>1</xdr:col>
      <xdr:colOff>1823356</xdr:colOff>
      <xdr:row>24</xdr:row>
      <xdr:rowOff>1797840</xdr:rowOff>
    </xdr:to>
    <xdr:pic>
      <xdr:nvPicPr>
        <xdr:cNvPr id="18" name="Рисунок 17" descr="Mocha-Black(Brushed)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5146" y="15109350"/>
          <a:ext cx="1727785" cy="1737990"/>
        </a:xfrm>
        <a:prstGeom prst="rect">
          <a:avLst/>
        </a:prstGeom>
      </xdr:spPr>
    </xdr:pic>
    <xdr:clientData/>
  </xdr:twoCellAnchor>
  <xdr:twoCellAnchor editAs="oneCell">
    <xdr:from>
      <xdr:col>2</xdr:col>
      <xdr:colOff>95893</xdr:colOff>
      <xdr:row>24</xdr:row>
      <xdr:rowOff>21051</xdr:rowOff>
    </xdr:from>
    <xdr:to>
      <xdr:col>3</xdr:col>
      <xdr:colOff>13608</xdr:colOff>
      <xdr:row>24</xdr:row>
      <xdr:rowOff>1799542</xdr:rowOff>
    </xdr:to>
    <xdr:pic>
      <xdr:nvPicPr>
        <xdr:cNvPr id="19" name="Рисунок 18" descr="Storm_Gray-Black(Brushed)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353318" y="15070551"/>
          <a:ext cx="1765565" cy="177849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20</xdr:row>
      <xdr:rowOff>79376</xdr:rowOff>
    </xdr:from>
    <xdr:to>
      <xdr:col>1</xdr:col>
      <xdr:colOff>1816251</xdr:colOff>
      <xdr:row>20</xdr:row>
      <xdr:rowOff>1832126</xdr:rowOff>
    </xdr:to>
    <xdr:pic>
      <xdr:nvPicPr>
        <xdr:cNvPr id="20" name="Рисунок 19" descr="BELUGA_Off_White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3076" y="12204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2</xdr:col>
      <xdr:colOff>54751</xdr:colOff>
      <xdr:row>20</xdr:row>
      <xdr:rowOff>102376</xdr:rowOff>
    </xdr:from>
    <xdr:to>
      <xdr:col>2</xdr:col>
      <xdr:colOff>1807501</xdr:colOff>
      <xdr:row>20</xdr:row>
      <xdr:rowOff>1855126</xdr:rowOff>
    </xdr:to>
    <xdr:pic>
      <xdr:nvPicPr>
        <xdr:cNvPr id="21" name="Рисунок 20" descr="BELUGA_Pearl-Grey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12176" y="12227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3</xdr:col>
      <xdr:colOff>18220</xdr:colOff>
      <xdr:row>20</xdr:row>
      <xdr:rowOff>133314</xdr:rowOff>
    </xdr:from>
    <xdr:to>
      <xdr:col>3</xdr:col>
      <xdr:colOff>1770970</xdr:colOff>
      <xdr:row>20</xdr:row>
      <xdr:rowOff>1854314</xdr:rowOff>
    </xdr:to>
    <xdr:pic>
      <xdr:nvPicPr>
        <xdr:cNvPr id="22" name="Рисунок 21" descr="CARBON_FIBER_Black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123495" y="12258639"/>
          <a:ext cx="1752750" cy="1721000"/>
        </a:xfrm>
        <a:prstGeom prst="rect">
          <a:avLst/>
        </a:prstGeom>
      </xdr:spPr>
    </xdr:pic>
    <xdr:clientData/>
  </xdr:twoCellAnchor>
  <xdr:twoCellAnchor editAs="oneCell">
    <xdr:from>
      <xdr:col>4</xdr:col>
      <xdr:colOff>9469</xdr:colOff>
      <xdr:row>20</xdr:row>
      <xdr:rowOff>144407</xdr:rowOff>
    </xdr:from>
    <xdr:to>
      <xdr:col>4</xdr:col>
      <xdr:colOff>1766188</xdr:colOff>
      <xdr:row>20</xdr:row>
      <xdr:rowOff>1865407</xdr:rowOff>
    </xdr:to>
    <xdr:pic>
      <xdr:nvPicPr>
        <xdr:cNvPr id="23" name="Рисунок 22" descr="DIAMANTE_Carbon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62594" y="12269732"/>
          <a:ext cx="1756719" cy="1721000"/>
        </a:xfrm>
        <a:prstGeom prst="rect">
          <a:avLst/>
        </a:prstGeom>
      </xdr:spPr>
    </xdr:pic>
    <xdr:clientData/>
  </xdr:twoCellAnchor>
  <xdr:twoCellAnchor editAs="oneCell">
    <xdr:from>
      <xdr:col>5</xdr:col>
      <xdr:colOff>719</xdr:colOff>
      <xdr:row>20</xdr:row>
      <xdr:rowOff>155502</xdr:rowOff>
    </xdr:from>
    <xdr:to>
      <xdr:col>5</xdr:col>
      <xdr:colOff>1757438</xdr:colOff>
      <xdr:row>20</xdr:row>
      <xdr:rowOff>1872534</xdr:rowOff>
    </xdr:to>
    <xdr:pic>
      <xdr:nvPicPr>
        <xdr:cNvPr id="24" name="Рисунок 23" descr="SILVERTEX_Black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01694" y="12280827"/>
          <a:ext cx="1756719" cy="1717032"/>
        </a:xfrm>
        <a:prstGeom prst="rect">
          <a:avLst/>
        </a:prstGeom>
      </xdr:spPr>
    </xdr:pic>
    <xdr:clientData/>
  </xdr:twoCellAnchor>
  <xdr:twoCellAnchor editAs="oneCell">
    <xdr:from>
      <xdr:col>6</xdr:col>
      <xdr:colOff>27689</xdr:colOff>
      <xdr:row>20</xdr:row>
      <xdr:rowOff>126907</xdr:rowOff>
    </xdr:from>
    <xdr:to>
      <xdr:col>6</xdr:col>
      <xdr:colOff>1780439</xdr:colOff>
      <xdr:row>20</xdr:row>
      <xdr:rowOff>1843939</xdr:rowOff>
    </xdr:to>
    <xdr:pic>
      <xdr:nvPicPr>
        <xdr:cNvPr id="25" name="Рисунок 24" descr="SILVERTEX_Graphite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676514" y="12252232"/>
          <a:ext cx="1752750" cy="1717032"/>
        </a:xfrm>
        <a:prstGeom prst="rect">
          <a:avLst/>
        </a:prstGeom>
      </xdr:spPr>
    </xdr:pic>
    <xdr:clientData/>
  </xdr:twoCellAnchor>
  <xdr:twoCellAnchor editAs="oneCell">
    <xdr:from>
      <xdr:col>7</xdr:col>
      <xdr:colOff>22907</xdr:colOff>
      <xdr:row>20</xdr:row>
      <xdr:rowOff>94345</xdr:rowOff>
    </xdr:from>
    <xdr:to>
      <xdr:col>7</xdr:col>
      <xdr:colOff>1779625</xdr:colOff>
      <xdr:row>20</xdr:row>
      <xdr:rowOff>1811377</xdr:rowOff>
    </xdr:to>
    <xdr:pic>
      <xdr:nvPicPr>
        <xdr:cNvPr id="26" name="Рисунок 25" descr="SILVERTEX_Macadamia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519582" y="12219670"/>
          <a:ext cx="1756718" cy="1717032"/>
        </a:xfrm>
        <a:prstGeom prst="rect">
          <a:avLst/>
        </a:prstGeom>
      </xdr:spPr>
    </xdr:pic>
    <xdr:clientData/>
  </xdr:twoCellAnchor>
  <xdr:twoCellAnchor editAs="oneCell">
    <xdr:from>
      <xdr:col>9</xdr:col>
      <xdr:colOff>22095</xdr:colOff>
      <xdr:row>20</xdr:row>
      <xdr:rowOff>89564</xdr:rowOff>
    </xdr:from>
    <xdr:to>
      <xdr:col>9</xdr:col>
      <xdr:colOff>1774845</xdr:colOff>
      <xdr:row>20</xdr:row>
      <xdr:rowOff>1806595</xdr:rowOff>
    </xdr:to>
    <xdr:pic>
      <xdr:nvPicPr>
        <xdr:cNvPr id="27" name="Рисунок 26" descr="SILVERTEX_Mandarin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366620" y="12214889"/>
          <a:ext cx="1752750" cy="1717031"/>
        </a:xfrm>
        <a:prstGeom prst="rect">
          <a:avLst/>
        </a:prstGeom>
      </xdr:spPr>
    </xdr:pic>
    <xdr:clientData/>
  </xdr:twoCellAnchor>
  <xdr:twoCellAnchor editAs="oneCell">
    <xdr:from>
      <xdr:col>10</xdr:col>
      <xdr:colOff>13345</xdr:colOff>
      <xdr:row>20</xdr:row>
      <xdr:rowOff>72877</xdr:rowOff>
    </xdr:from>
    <xdr:to>
      <xdr:col>10</xdr:col>
      <xdr:colOff>1770063</xdr:colOff>
      <xdr:row>20</xdr:row>
      <xdr:rowOff>1789908</xdr:rowOff>
    </xdr:to>
    <xdr:pic>
      <xdr:nvPicPr>
        <xdr:cNvPr id="28" name="Рисунок 27" descr="SILVERTEX_Wine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205720" y="12198202"/>
          <a:ext cx="1756718" cy="1717031"/>
        </a:xfrm>
        <a:prstGeom prst="rect">
          <a:avLst/>
        </a:prstGeom>
      </xdr:spPr>
    </xdr:pic>
    <xdr:clientData/>
  </xdr:twoCellAnchor>
  <xdr:twoCellAnchor editAs="oneCell">
    <xdr:from>
      <xdr:col>3</xdr:col>
      <xdr:colOff>35719</xdr:colOff>
      <xdr:row>16</xdr:row>
      <xdr:rowOff>71438</xdr:rowOff>
    </xdr:from>
    <xdr:to>
      <xdr:col>3</xdr:col>
      <xdr:colOff>1825965</xdr:colOff>
      <xdr:row>16</xdr:row>
      <xdr:rowOff>1857374</xdr:rowOff>
    </xdr:to>
    <xdr:pic>
      <xdr:nvPicPr>
        <xdr:cNvPr id="29" name="Рисунок 28" descr="Off-white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140994" y="9520238"/>
          <a:ext cx="1790246" cy="178593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24</xdr:row>
      <xdr:rowOff>83341</xdr:rowOff>
    </xdr:from>
    <xdr:to>
      <xdr:col>4</xdr:col>
      <xdr:colOff>1821656</xdr:colOff>
      <xdr:row>24</xdr:row>
      <xdr:rowOff>1809747</xdr:rowOff>
    </xdr:to>
    <xdr:pic>
      <xdr:nvPicPr>
        <xdr:cNvPr id="30" name="Рисунок 29" descr="Midnight_Black-Ruby_Red(Brushed)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048375" y="15132841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1833563</xdr:colOff>
      <xdr:row>28</xdr:row>
      <xdr:rowOff>71436</xdr:rowOff>
    </xdr:from>
    <xdr:to>
      <xdr:col>3</xdr:col>
      <xdr:colOff>1785938</xdr:colOff>
      <xdr:row>28</xdr:row>
      <xdr:rowOff>1869280</xdr:rowOff>
    </xdr:to>
    <xdr:pic>
      <xdr:nvPicPr>
        <xdr:cNvPr id="31" name="Рисунок 30" descr="Steering_Wheel_Gussi_Performance_Black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090988" y="17968911"/>
          <a:ext cx="1800225" cy="1797844"/>
        </a:xfrm>
        <a:prstGeom prst="rect">
          <a:avLst/>
        </a:prstGeom>
      </xdr:spPr>
    </xdr:pic>
    <xdr:clientData/>
  </xdr:twoCellAnchor>
  <xdr:twoCellAnchor editAs="oneCell">
    <xdr:from>
      <xdr:col>1</xdr:col>
      <xdr:colOff>54751</xdr:colOff>
      <xdr:row>28</xdr:row>
      <xdr:rowOff>66656</xdr:rowOff>
    </xdr:from>
    <xdr:to>
      <xdr:col>1</xdr:col>
      <xdr:colOff>1804969</xdr:colOff>
      <xdr:row>28</xdr:row>
      <xdr:rowOff>1816874</xdr:rowOff>
    </xdr:to>
    <xdr:pic>
      <xdr:nvPicPr>
        <xdr:cNvPr id="32" name="Рисунок 31" descr="Steering_Wheel_Ultraflex_DeLuxe_White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64326" y="17964131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2</xdr:col>
      <xdr:colOff>49970</xdr:colOff>
      <xdr:row>28</xdr:row>
      <xdr:rowOff>61875</xdr:rowOff>
    </xdr:from>
    <xdr:to>
      <xdr:col>2</xdr:col>
      <xdr:colOff>1800188</xdr:colOff>
      <xdr:row>28</xdr:row>
      <xdr:rowOff>1812093</xdr:rowOff>
    </xdr:to>
    <xdr:pic>
      <xdr:nvPicPr>
        <xdr:cNvPr id="33" name="Рисунок 32" descr="Steering_Wheel_Ultraflex_Sport_Black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07395" y="17959350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</xdr:colOff>
      <xdr:row>8</xdr:row>
      <xdr:rowOff>404811</xdr:rowOff>
    </xdr:from>
    <xdr:to>
      <xdr:col>5</xdr:col>
      <xdr:colOff>1769437</xdr:colOff>
      <xdr:row>9</xdr:row>
      <xdr:rowOff>1733718</xdr:rowOff>
    </xdr:to>
    <xdr:pic>
      <xdr:nvPicPr>
        <xdr:cNvPr id="34" name="Рисунок 33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36693" y="4557711"/>
          <a:ext cx="1733719" cy="1728957"/>
        </a:xfrm>
        <a:prstGeom prst="rect">
          <a:avLst/>
        </a:prstGeom>
      </xdr:spPr>
    </xdr:pic>
    <xdr:clientData/>
  </xdr:twoCellAnchor>
  <xdr:twoCellAnchor editAs="oneCell">
    <xdr:from>
      <xdr:col>3</xdr:col>
      <xdr:colOff>38156</xdr:colOff>
      <xdr:row>9</xdr:row>
      <xdr:rowOff>47625</xdr:rowOff>
    </xdr:from>
    <xdr:to>
      <xdr:col>3</xdr:col>
      <xdr:colOff>1764562</xdr:colOff>
      <xdr:row>9</xdr:row>
      <xdr:rowOff>1774031</xdr:rowOff>
    </xdr:to>
    <xdr:pic>
      <xdr:nvPicPr>
        <xdr:cNvPr id="35" name="Рисунок 34" descr="Arctic_Grey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43431" y="4600575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1785938</xdr:colOff>
      <xdr:row>9</xdr:row>
      <xdr:rowOff>78563</xdr:rowOff>
    </xdr:from>
    <xdr:to>
      <xdr:col>1</xdr:col>
      <xdr:colOff>1724062</xdr:colOff>
      <xdr:row>9</xdr:row>
      <xdr:rowOff>1802625</xdr:rowOff>
    </xdr:to>
    <xdr:pic>
      <xdr:nvPicPr>
        <xdr:cNvPr id="36" name="Рисунок 35" descr="Ice_White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4813" y="4631513"/>
          <a:ext cx="1728824" cy="1724062"/>
        </a:xfrm>
        <a:prstGeom prst="rect">
          <a:avLst/>
        </a:prstGeom>
      </xdr:spPr>
    </xdr:pic>
    <xdr:clientData/>
  </xdr:twoCellAnchor>
  <xdr:twoCellAnchor editAs="oneCell">
    <xdr:from>
      <xdr:col>4</xdr:col>
      <xdr:colOff>78561</xdr:colOff>
      <xdr:row>9</xdr:row>
      <xdr:rowOff>73780</xdr:rowOff>
    </xdr:from>
    <xdr:to>
      <xdr:col>4</xdr:col>
      <xdr:colOff>1814530</xdr:colOff>
      <xdr:row>9</xdr:row>
      <xdr:rowOff>1809749</xdr:rowOff>
    </xdr:to>
    <xdr:pic>
      <xdr:nvPicPr>
        <xdr:cNvPr id="37" name="Рисунок 36" descr="Military_Grey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031686" y="4626730"/>
          <a:ext cx="1735969" cy="17359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45188</xdr:rowOff>
    </xdr:from>
    <xdr:to>
      <xdr:col>2</xdr:col>
      <xdr:colOff>1750218</xdr:colOff>
      <xdr:row>9</xdr:row>
      <xdr:rowOff>1795406</xdr:rowOff>
    </xdr:to>
    <xdr:pic>
      <xdr:nvPicPr>
        <xdr:cNvPr id="38" name="Рисунок 37" descr="Off White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257425" y="4598138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8</xdr:col>
      <xdr:colOff>71439</xdr:colOff>
      <xdr:row>9</xdr:row>
      <xdr:rowOff>35719</xdr:rowOff>
    </xdr:from>
    <xdr:to>
      <xdr:col>9</xdr:col>
      <xdr:colOff>23813</xdr:colOff>
      <xdr:row>9</xdr:row>
      <xdr:rowOff>1833562</xdr:rowOff>
    </xdr:to>
    <xdr:pic>
      <xdr:nvPicPr>
        <xdr:cNvPr id="39" name="Рисунок 38" descr="ORCA-all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394533" y="4607719"/>
          <a:ext cx="1797843" cy="1797843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20</xdr:row>
      <xdr:rowOff>119063</xdr:rowOff>
    </xdr:from>
    <xdr:to>
      <xdr:col>8</xdr:col>
      <xdr:colOff>1762125</xdr:colOff>
      <xdr:row>20</xdr:row>
      <xdr:rowOff>1833563</xdr:rowOff>
    </xdr:to>
    <xdr:pic>
      <xdr:nvPicPr>
        <xdr:cNvPr id="40" name="Рисунок 39" descr="SILVERTEX_Taupe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370719" y="12287251"/>
          <a:ext cx="1714500" cy="1714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celist%202018-USD%2060%25%20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oats"/>
      <sheetName val="Accessories"/>
      <sheetName val="Parts"/>
      <sheetName val="SILVER LINE  Open"/>
      <sheetName val="SILVER LINE Sport"/>
      <sheetName val="SILVER LINE Deluxe"/>
      <sheetName val="S550"/>
      <sheetName val="ALUMINUM LINE"/>
      <sheetName val="G340,G380"/>
      <sheetName val="G420"/>
      <sheetName val="G480"/>
      <sheetName val="G500"/>
      <sheetName val="G580"/>
      <sheetName val="G650"/>
      <sheetName val="G850"/>
      <sheetName val="Ranger"/>
      <sheetName val="Corvette"/>
      <sheetName val="Elf"/>
      <sheetName val="Argus"/>
      <sheetName val="Electric Packages"/>
    </sheetNames>
    <sheetDataSet>
      <sheetData sheetId="0"/>
      <sheetData sheetId="1">
        <row r="257">
          <cell r="B257">
            <v>2701</v>
          </cell>
        </row>
        <row r="258">
          <cell r="B258">
            <v>2702</v>
          </cell>
        </row>
        <row r="259">
          <cell r="B259">
            <v>2703</v>
          </cell>
        </row>
        <row r="260">
          <cell r="B260">
            <v>2704</v>
          </cell>
        </row>
      </sheetData>
      <sheetData sheetId="2">
        <row r="336">
          <cell r="C336" t="str">
            <v>Battery tray</v>
          </cell>
        </row>
        <row r="338">
          <cell r="C338" t="str">
            <v>Battery disconnector with battery wire</v>
          </cell>
        </row>
        <row r="339">
          <cell r="C339" t="str">
            <v>3 marine switches set with fuses</v>
          </cell>
        </row>
        <row r="340">
          <cell r="C340" t="str">
            <v>5 marine switches set with fuses</v>
          </cell>
        </row>
        <row r="341">
          <cell r="C341" t="str">
            <v>Electric horn external</v>
          </cell>
        </row>
        <row r="342">
          <cell r="C342" t="str">
            <v>Electric horn inbuilt</v>
          </cell>
        </row>
        <row r="343">
          <cell r="C343" t="str">
            <v>Bilge pump with drain piping &amp; wiring</v>
          </cell>
        </row>
        <row r="344">
          <cell r="C344" t="str">
            <v>Electric accessory socket (phone charge plug)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grandboats.kiev.ua/grand/golden-line/g380ef/" TargetMode="External"/><Relationship Id="rId13" Type="http://schemas.openxmlformats.org/officeDocument/2006/relationships/hyperlink" Target="http://grandboats.kiev.ua/grand/silver-line/s330l/" TargetMode="External"/><Relationship Id="rId18" Type="http://schemas.openxmlformats.org/officeDocument/2006/relationships/hyperlink" Target="http://grandboats.kiev.ua/grand/silver-line/s330s/" TargetMode="External"/><Relationship Id="rId26" Type="http://schemas.openxmlformats.org/officeDocument/2006/relationships/hyperlink" Target="http://grandboats.kiev.ua/grand/silver-line/s300/" TargetMode="External"/><Relationship Id="rId39" Type="http://schemas.openxmlformats.org/officeDocument/2006/relationships/hyperlink" Target="http://grandboats.kiev.ua/grand/corvette/c270/" TargetMode="External"/><Relationship Id="rId3" Type="http://schemas.openxmlformats.org/officeDocument/2006/relationships/hyperlink" Target="http://grandboats.kiev.ua/grand/golden-line/g850/" TargetMode="External"/><Relationship Id="rId21" Type="http://schemas.openxmlformats.org/officeDocument/2006/relationships/hyperlink" Target="http://grandboats.kiev.ua/grand/silver-line/s470n/" TargetMode="External"/><Relationship Id="rId34" Type="http://schemas.openxmlformats.org/officeDocument/2006/relationships/hyperlink" Target="http://grandboats.kiev.ua/grand/corvette/c330/" TargetMode="External"/><Relationship Id="rId42" Type="http://schemas.openxmlformats.org/officeDocument/2006/relationships/hyperlink" Target="http://grandboats.kiev.ua/grand/argus/a380/" TargetMode="External"/><Relationship Id="rId47" Type="http://schemas.openxmlformats.org/officeDocument/2006/relationships/printerSettings" Target="../printerSettings/printerSettings1.bin"/><Relationship Id="rId7" Type="http://schemas.openxmlformats.org/officeDocument/2006/relationships/hyperlink" Target="http://grandboats.kiev.ua/grand/golden-line/g340ef/" TargetMode="External"/><Relationship Id="rId12" Type="http://schemas.openxmlformats.org/officeDocument/2006/relationships/hyperlink" Target="http://grandboats.kiev.ua/grand/silver-line/s370nl/" TargetMode="External"/><Relationship Id="rId17" Type="http://schemas.openxmlformats.org/officeDocument/2006/relationships/hyperlink" Target="http://grandboats.kiev.ua/grand/silver-line/s370ns/" TargetMode="External"/><Relationship Id="rId25" Type="http://schemas.openxmlformats.org/officeDocument/2006/relationships/hyperlink" Target="http://grandboats.kiev.ua/grand/silver-line/s300/" TargetMode="External"/><Relationship Id="rId33" Type="http://schemas.openxmlformats.org/officeDocument/2006/relationships/hyperlink" Target="http://grandboats.kiev.ua/grand/corvette/c360/" TargetMode="External"/><Relationship Id="rId38" Type="http://schemas.openxmlformats.org/officeDocument/2006/relationships/hyperlink" Target="http://grandboats.kiev.ua/grand/corvette/c270/" TargetMode="External"/><Relationship Id="rId46" Type="http://schemas.openxmlformats.org/officeDocument/2006/relationships/hyperlink" Target="https://minfin.com.ua/currency/nbu/eur/" TargetMode="External"/><Relationship Id="rId2" Type="http://schemas.openxmlformats.org/officeDocument/2006/relationships/hyperlink" Target="http://grandboats.kiev.ua/grand/golden-line/g650/" TargetMode="External"/><Relationship Id="rId16" Type="http://schemas.openxmlformats.org/officeDocument/2006/relationships/hyperlink" Target="http://grandboats.kiev.ua/grand/silver-line/s420ns/" TargetMode="External"/><Relationship Id="rId20" Type="http://schemas.openxmlformats.org/officeDocument/2006/relationships/hyperlink" Target="http://grandboats.kiev.ua/grand/silver-line/s520s/" TargetMode="External"/><Relationship Id="rId29" Type="http://schemas.openxmlformats.org/officeDocument/2006/relationships/hyperlink" Target="http://grandboats.kiev.ua/grand/ranger/r460/" TargetMode="External"/><Relationship Id="rId41" Type="http://schemas.openxmlformats.org/officeDocument/2006/relationships/hyperlink" Target="http://grandboats.kiev.ua/grand/corvette/c240/" TargetMode="External"/><Relationship Id="rId1" Type="http://schemas.openxmlformats.org/officeDocument/2006/relationships/hyperlink" Target="http://minfin.com.ua/currency/nbu/usd/" TargetMode="External"/><Relationship Id="rId6" Type="http://schemas.openxmlformats.org/officeDocument/2006/relationships/hyperlink" Target="http://grandboats.kiev.ua/grand/golden-line/g420/" TargetMode="External"/><Relationship Id="rId11" Type="http://schemas.openxmlformats.org/officeDocument/2006/relationships/hyperlink" Target="http://grandboats.kiev.ua/grand/silver-line/s420nl/" TargetMode="External"/><Relationship Id="rId24" Type="http://schemas.openxmlformats.org/officeDocument/2006/relationships/hyperlink" Target="http://grandboats.kiev.ua/grand/silver-line/s330/" TargetMode="External"/><Relationship Id="rId32" Type="http://schemas.openxmlformats.org/officeDocument/2006/relationships/hyperlink" Target="http://grandboats.kiev.ua/grand/corvette/c360/" TargetMode="External"/><Relationship Id="rId37" Type="http://schemas.openxmlformats.org/officeDocument/2006/relationships/hyperlink" Target="http://grandboats.kiev.ua/grand/corvette/c300/" TargetMode="External"/><Relationship Id="rId40" Type="http://schemas.openxmlformats.org/officeDocument/2006/relationships/hyperlink" Target="http://grandboats.kiev.ua/grand/corvette/c240/" TargetMode="External"/><Relationship Id="rId45" Type="http://schemas.openxmlformats.org/officeDocument/2006/relationships/hyperlink" Target="http://grandboats.kiev.ua/grand/golden-line/g750/" TargetMode="External"/><Relationship Id="rId5" Type="http://schemas.openxmlformats.org/officeDocument/2006/relationships/hyperlink" Target="http://grandboats.kiev.ua/grand/golden-line/g500/" TargetMode="External"/><Relationship Id="rId15" Type="http://schemas.openxmlformats.org/officeDocument/2006/relationships/hyperlink" Target="http://grandboats.kiev.ua/grand/silver-line/s470ns/" TargetMode="External"/><Relationship Id="rId23" Type="http://schemas.openxmlformats.org/officeDocument/2006/relationships/hyperlink" Target="http://grandboats.kiev.ua/grand/silver-line/s370n/" TargetMode="External"/><Relationship Id="rId28" Type="http://schemas.openxmlformats.org/officeDocument/2006/relationships/hyperlink" Target="http://grandboats.kiev.ua/grand/silver-line/s250/" TargetMode="External"/><Relationship Id="rId36" Type="http://schemas.openxmlformats.org/officeDocument/2006/relationships/hyperlink" Target="http://grandboats.kiev.ua/grand/corvette/c300/" TargetMode="External"/><Relationship Id="rId10" Type="http://schemas.openxmlformats.org/officeDocument/2006/relationships/hyperlink" Target="http://grandboats.kiev.ua/grand/silver-line/s470nl/" TargetMode="External"/><Relationship Id="rId19" Type="http://schemas.openxmlformats.org/officeDocument/2006/relationships/hyperlink" Target="http://grandboats.kiev.ua/grand/silver-line/s300s/" TargetMode="External"/><Relationship Id="rId31" Type="http://schemas.openxmlformats.org/officeDocument/2006/relationships/hyperlink" Target="http://grandboats.kiev.ua/grand/ranger/r380/" TargetMode="External"/><Relationship Id="rId44" Type="http://schemas.openxmlformats.org/officeDocument/2006/relationships/hyperlink" Target="http://grandboats.kiev.ua/grand/nautilus/n585/" TargetMode="External"/><Relationship Id="rId4" Type="http://schemas.openxmlformats.org/officeDocument/2006/relationships/hyperlink" Target="http://grandboats.kiev.ua/grand/golden-line/g580/" TargetMode="External"/><Relationship Id="rId9" Type="http://schemas.openxmlformats.org/officeDocument/2006/relationships/hyperlink" Target="http://grandboats.kiev.ua/grand/silver-line/s520l/" TargetMode="External"/><Relationship Id="rId14" Type="http://schemas.openxmlformats.org/officeDocument/2006/relationships/hyperlink" Target="http://grandboats.kiev.ua/grand/silver-line/s300l/" TargetMode="External"/><Relationship Id="rId22" Type="http://schemas.openxmlformats.org/officeDocument/2006/relationships/hyperlink" Target="http://grandboats.kiev.ua/grand/silver-line/s420n/" TargetMode="External"/><Relationship Id="rId27" Type="http://schemas.openxmlformats.org/officeDocument/2006/relationships/hyperlink" Target="http://grandboats.kiev.ua/grand/silver-line/s275/" TargetMode="External"/><Relationship Id="rId30" Type="http://schemas.openxmlformats.org/officeDocument/2006/relationships/hyperlink" Target="http://grandboats.kiev.ua/grand/ranger/r420/" TargetMode="External"/><Relationship Id="rId35" Type="http://schemas.openxmlformats.org/officeDocument/2006/relationships/hyperlink" Target="http://grandboats.kiev.ua/grand/corvette/c330/" TargetMode="External"/><Relationship Id="rId43" Type="http://schemas.openxmlformats.org/officeDocument/2006/relationships/hyperlink" Target="http://grandboats.kiev.ua/grand/argus/a380/" TargetMode="External"/><Relationship Id="rId48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Q84"/>
  <sheetViews>
    <sheetView showGridLines="0" tabSelected="1" zoomScale="110" zoomScaleNormal="110" workbookViewId="0">
      <pane ySplit="7" topLeftCell="A8" activePane="bottomLeft" state="frozen"/>
      <selection pane="bottomLeft" activeCell="B1" sqref="B1"/>
    </sheetView>
  </sheetViews>
  <sheetFormatPr defaultRowHeight="15" customHeight="1" outlineLevelRow="1"/>
  <cols>
    <col min="1" max="1" width="2.140625" style="4" customWidth="1"/>
    <col min="2" max="2" width="9.140625" style="4"/>
    <col min="3" max="3" width="27.7109375" style="4" customWidth="1"/>
    <col min="4" max="4" width="57.140625" style="4" customWidth="1"/>
    <col min="5" max="12" width="8.140625" style="44" customWidth="1"/>
    <col min="13" max="13" width="14.140625" style="4" customWidth="1"/>
    <col min="14" max="14" width="9.140625" style="4"/>
    <col min="15" max="15" width="46.85546875" style="4" customWidth="1"/>
    <col min="16" max="28" width="9.140625" style="4"/>
    <col min="29" max="29" width="23.42578125" style="4" bestFit="1" customWidth="1"/>
    <col min="30" max="16384" width="9.140625" style="4"/>
  </cols>
  <sheetData>
    <row r="1" spans="2:17" ht="15" customHeight="1">
      <c r="B1" s="6"/>
      <c r="C1" s="6"/>
      <c r="D1" s="657"/>
      <c r="E1" s="657"/>
      <c r="F1" s="657"/>
      <c r="G1" s="657"/>
      <c r="H1" s="657"/>
      <c r="I1" s="657"/>
      <c r="J1" s="657"/>
      <c r="K1" s="657"/>
      <c r="L1" s="657"/>
      <c r="M1" s="657"/>
    </row>
    <row r="2" spans="2:17" ht="15" hidden="1" customHeight="1" outlineLevel="1">
      <c r="B2" s="7"/>
      <c r="C2" s="671"/>
      <c r="E2" s="658" t="s">
        <v>0</v>
      </c>
      <c r="F2" s="659"/>
      <c r="G2" s="659"/>
      <c r="H2" s="660"/>
      <c r="I2" s="667" t="s">
        <v>2580</v>
      </c>
      <c r="J2" s="668"/>
      <c r="K2" s="668"/>
      <c r="L2" s="669"/>
    </row>
    <row r="3" spans="2:17" ht="30" hidden="1" customHeight="1" outlineLevel="1" thickBot="1">
      <c r="B3" s="8"/>
      <c r="C3" s="672"/>
      <c r="E3" s="661">
        <v>0.2</v>
      </c>
      <c r="F3" s="662"/>
      <c r="G3" s="662"/>
      <c r="H3" s="663"/>
      <c r="I3" s="664">
        <v>1</v>
      </c>
      <c r="J3" s="665"/>
      <c r="K3" s="665"/>
      <c r="L3" s="666"/>
    </row>
    <row r="4" spans="2:17" ht="15" hidden="1" customHeight="1" outlineLevel="1">
      <c r="B4" s="8"/>
      <c r="C4" s="672"/>
      <c r="E4" s="43"/>
      <c r="F4" s="43"/>
      <c r="G4" s="43"/>
      <c r="H4" s="43"/>
      <c r="I4" s="43"/>
      <c r="J4" s="43"/>
      <c r="K4" s="43"/>
      <c r="L4" s="43"/>
    </row>
    <row r="5" spans="2:17" ht="15" customHeight="1" collapsed="1">
      <c r="B5" s="8"/>
      <c r="D5" s="9"/>
      <c r="E5" s="43"/>
      <c r="F5" s="43"/>
      <c r="G5" s="43"/>
      <c r="H5" s="43"/>
      <c r="I5" s="43"/>
      <c r="J5" s="43"/>
      <c r="K5" s="43"/>
      <c r="L5" s="43"/>
    </row>
    <row r="6" spans="2:17" ht="15" customHeight="1">
      <c r="B6" s="675" t="s">
        <v>162</v>
      </c>
      <c r="C6" s="653" t="s">
        <v>48</v>
      </c>
      <c r="D6" s="653" t="s">
        <v>239</v>
      </c>
      <c r="E6" s="655" t="s">
        <v>172</v>
      </c>
      <c r="F6" s="655" t="s">
        <v>1894</v>
      </c>
      <c r="G6" s="655" t="s">
        <v>170</v>
      </c>
      <c r="H6" s="655" t="s">
        <v>171</v>
      </c>
      <c r="I6" s="655" t="s">
        <v>1944</v>
      </c>
      <c r="J6" s="655" t="s">
        <v>2332</v>
      </c>
      <c r="K6" s="655" t="s">
        <v>2031</v>
      </c>
      <c r="L6" s="655" t="s">
        <v>169</v>
      </c>
      <c r="M6" s="45" t="s">
        <v>176</v>
      </c>
    </row>
    <row r="7" spans="2:17" ht="20.25" customHeight="1">
      <c r="B7" s="676"/>
      <c r="C7" s="654"/>
      <c r="D7" s="654"/>
      <c r="E7" s="656"/>
      <c r="F7" s="656"/>
      <c r="G7" s="656"/>
      <c r="H7" s="656"/>
      <c r="I7" s="656"/>
      <c r="J7" s="656"/>
      <c r="K7" s="656"/>
      <c r="L7" s="656"/>
      <c r="M7" s="46" t="s">
        <v>175</v>
      </c>
      <c r="O7" t="s">
        <v>2145</v>
      </c>
    </row>
    <row r="8" spans="2:17" s="34" customFormat="1" ht="15" customHeight="1">
      <c r="C8" s="673" t="s">
        <v>181</v>
      </c>
      <c r="D8" s="673"/>
      <c r="E8" s="673"/>
      <c r="F8" s="673"/>
      <c r="G8" s="673"/>
      <c r="H8" s="673"/>
      <c r="I8" s="673"/>
      <c r="J8" s="673"/>
      <c r="K8" s="673"/>
      <c r="L8" s="673"/>
      <c r="M8" s="48"/>
    </row>
    <row r="9" spans="2:17" s="31" customFormat="1" ht="15" customHeight="1">
      <c r="B9" s="219">
        <v>1190</v>
      </c>
      <c r="C9" s="509" t="s">
        <v>966</v>
      </c>
      <c r="D9" s="218" t="s">
        <v>213</v>
      </c>
      <c r="E9" s="154" t="s">
        <v>64</v>
      </c>
      <c r="F9" s="154" t="s">
        <v>1941</v>
      </c>
      <c r="G9" s="156" t="s">
        <v>859</v>
      </c>
      <c r="H9" s="156" t="s">
        <v>1945</v>
      </c>
      <c r="I9" s="156" t="s">
        <v>64</v>
      </c>
      <c r="J9" s="156" t="s">
        <v>2333</v>
      </c>
      <c r="K9" s="216" t="s">
        <v>174</v>
      </c>
      <c r="L9" s="156" t="s">
        <v>80</v>
      </c>
      <c r="M9" s="163">
        <f>'G850'!I27</f>
        <v>37688.800000000003</v>
      </c>
      <c r="O9" s="488" t="s">
        <v>2106</v>
      </c>
    </row>
    <row r="10" spans="2:17" s="62" customFormat="1" ht="15" customHeight="1">
      <c r="B10" s="219">
        <v>1850</v>
      </c>
      <c r="C10" s="511" t="s">
        <v>2339</v>
      </c>
      <c r="D10" s="149" t="s">
        <v>213</v>
      </c>
      <c r="E10" s="154" t="s">
        <v>64</v>
      </c>
      <c r="F10" s="154" t="s">
        <v>1941</v>
      </c>
      <c r="G10" s="156" t="s">
        <v>2327</v>
      </c>
      <c r="H10" s="156" t="s">
        <v>2328</v>
      </c>
      <c r="I10" s="156" t="s">
        <v>64</v>
      </c>
      <c r="J10" s="156" t="s">
        <v>2334</v>
      </c>
      <c r="K10" s="216" t="s">
        <v>174</v>
      </c>
      <c r="L10" s="156" t="s">
        <v>80</v>
      </c>
      <c r="M10" s="163">
        <f>'G750'!H26</f>
        <v>25132</v>
      </c>
      <c r="O10" s="488" t="s">
        <v>2329</v>
      </c>
    </row>
    <row r="11" spans="2:17" s="31" customFormat="1" ht="15" customHeight="1">
      <c r="B11" s="146">
        <v>1170</v>
      </c>
      <c r="C11" s="507" t="s">
        <v>960</v>
      </c>
      <c r="D11" s="144" t="s">
        <v>213</v>
      </c>
      <c r="E11" s="154" t="s">
        <v>64</v>
      </c>
      <c r="F11" s="154" t="s">
        <v>64</v>
      </c>
      <c r="G11" s="156" t="s">
        <v>180</v>
      </c>
      <c r="H11" s="156" t="s">
        <v>1946</v>
      </c>
      <c r="I11" s="156" t="s">
        <v>64</v>
      </c>
      <c r="J11" s="156" t="s">
        <v>2335</v>
      </c>
      <c r="K11" s="216" t="s">
        <v>174</v>
      </c>
      <c r="L11" s="156" t="s">
        <v>64</v>
      </c>
      <c r="M11" s="148">
        <f>'G650'!H26</f>
        <v>17395.2</v>
      </c>
      <c r="O11" s="488" t="s">
        <v>2107</v>
      </c>
    </row>
    <row r="12" spans="2:17" s="62" customFormat="1" ht="15" customHeight="1">
      <c r="B12" s="151">
        <v>1160</v>
      </c>
      <c r="C12" s="510" t="s">
        <v>1942</v>
      </c>
      <c r="D12" s="153" t="s">
        <v>213</v>
      </c>
      <c r="E12" s="154" t="s">
        <v>64</v>
      </c>
      <c r="F12" s="154" t="s">
        <v>64</v>
      </c>
      <c r="G12" s="154" t="s">
        <v>1776</v>
      </c>
      <c r="H12" s="154" t="s">
        <v>1947</v>
      </c>
      <c r="I12" s="154" t="s">
        <v>64</v>
      </c>
      <c r="J12" s="156" t="s">
        <v>2336</v>
      </c>
      <c r="K12" s="216" t="s">
        <v>174</v>
      </c>
      <c r="L12" s="154" t="s">
        <v>64</v>
      </c>
      <c r="M12" s="155">
        <f>'G580'!H27</f>
        <v>13318.400000000001</v>
      </c>
      <c r="O12" s="488" t="s">
        <v>2108</v>
      </c>
    </row>
    <row r="13" spans="2:17" s="31" customFormat="1" ht="15" customHeight="1">
      <c r="B13" s="146">
        <v>1180</v>
      </c>
      <c r="C13" s="507" t="s">
        <v>1943</v>
      </c>
      <c r="D13" s="144" t="s">
        <v>212</v>
      </c>
      <c r="E13" s="154" t="s">
        <v>64</v>
      </c>
      <c r="F13" s="154" t="s">
        <v>1941</v>
      </c>
      <c r="G13" s="156" t="s">
        <v>177</v>
      </c>
      <c r="H13" s="156" t="s">
        <v>80</v>
      </c>
      <c r="I13" s="156" t="s">
        <v>64</v>
      </c>
      <c r="J13" s="156" t="s">
        <v>2336</v>
      </c>
      <c r="K13" s="216" t="s">
        <v>174</v>
      </c>
      <c r="L13" s="156" t="s">
        <v>64</v>
      </c>
      <c r="M13" s="148">
        <f>'G500'!H26</f>
        <v>9844.8000000000011</v>
      </c>
      <c r="O13" s="488" t="s">
        <v>2109</v>
      </c>
      <c r="Q13" s="32"/>
    </row>
    <row r="14" spans="2:17" s="62" customFormat="1" ht="15" customHeight="1">
      <c r="B14" s="151">
        <v>1800</v>
      </c>
      <c r="C14" s="510" t="s">
        <v>2014</v>
      </c>
      <c r="D14" s="153" t="s">
        <v>212</v>
      </c>
      <c r="E14" s="425" t="s">
        <v>64</v>
      </c>
      <c r="F14" s="425" t="s">
        <v>64</v>
      </c>
      <c r="G14" s="425" t="s">
        <v>2030</v>
      </c>
      <c r="H14" s="425" t="s">
        <v>80</v>
      </c>
      <c r="I14" s="425" t="s">
        <v>64</v>
      </c>
      <c r="J14" s="508" t="s">
        <v>2337</v>
      </c>
      <c r="K14" s="425" t="s">
        <v>174</v>
      </c>
      <c r="L14" s="425" t="s">
        <v>64</v>
      </c>
      <c r="M14" s="220">
        <f>'G420'!H25</f>
        <v>6807.2000000000007</v>
      </c>
      <c r="O14" s="488" t="s">
        <v>2110</v>
      </c>
    </row>
    <row r="15" spans="2:17" s="31" customFormat="1" ht="15" customHeight="1">
      <c r="B15" s="146">
        <v>1092</v>
      </c>
      <c r="C15" s="507" t="s">
        <v>2172</v>
      </c>
      <c r="D15" s="144" t="s">
        <v>211</v>
      </c>
      <c r="E15" s="154" t="s">
        <v>64</v>
      </c>
      <c r="F15" s="154" t="s">
        <v>64</v>
      </c>
      <c r="G15" s="156" t="s">
        <v>178</v>
      </c>
      <c r="H15" s="156" t="s">
        <v>80</v>
      </c>
      <c r="I15" s="156" t="s">
        <v>64</v>
      </c>
      <c r="J15" s="508" t="s">
        <v>2338</v>
      </c>
      <c r="K15" s="156" t="s">
        <v>80</v>
      </c>
      <c r="L15" s="156" t="s">
        <v>64</v>
      </c>
      <c r="M15" s="148">
        <f>'G380'!H25</f>
        <v>5204.8</v>
      </c>
      <c r="O15" s="488" t="s">
        <v>2111</v>
      </c>
    </row>
    <row r="16" spans="2:17" s="31" customFormat="1" ht="15" customHeight="1">
      <c r="B16" s="146">
        <v>1082</v>
      </c>
      <c r="C16" s="507" t="s">
        <v>452</v>
      </c>
      <c r="D16" s="144" t="s">
        <v>211</v>
      </c>
      <c r="E16" s="154" t="s">
        <v>64</v>
      </c>
      <c r="F16" s="154" t="s">
        <v>64</v>
      </c>
      <c r="G16" s="156" t="s">
        <v>179</v>
      </c>
      <c r="H16" s="156" t="s">
        <v>80</v>
      </c>
      <c r="I16" s="156" t="s">
        <v>64</v>
      </c>
      <c r="J16" s="508" t="s">
        <v>2338</v>
      </c>
      <c r="K16" s="156" t="s">
        <v>80</v>
      </c>
      <c r="L16" s="156" t="s">
        <v>64</v>
      </c>
      <c r="M16" s="148">
        <f>'G340'!H25</f>
        <v>4214.4000000000005</v>
      </c>
      <c r="O16" s="488" t="s">
        <v>2112</v>
      </c>
    </row>
    <row r="17" spans="2:15" s="31" customFormat="1" ht="15" customHeight="1">
      <c r="B17" s="33"/>
      <c r="C17" s="673" t="s">
        <v>148</v>
      </c>
      <c r="D17" s="673"/>
      <c r="E17" s="673"/>
      <c r="F17" s="673"/>
      <c r="G17" s="673"/>
      <c r="H17" s="673"/>
      <c r="I17" s="673"/>
      <c r="J17" s="673"/>
      <c r="K17" s="673"/>
      <c r="L17" s="673"/>
      <c r="M17" s="37"/>
    </row>
    <row r="18" spans="2:15" s="35" customFormat="1" ht="15" customHeight="1">
      <c r="B18" s="151">
        <v>1122</v>
      </c>
      <c r="C18" s="152" t="s">
        <v>161</v>
      </c>
      <c r="D18" s="153" t="s">
        <v>194</v>
      </c>
      <c r="E18" s="216" t="s">
        <v>174</v>
      </c>
      <c r="F18" s="154" t="s">
        <v>64</v>
      </c>
      <c r="G18" s="154" t="s">
        <v>166</v>
      </c>
      <c r="H18" s="154" t="s">
        <v>1783</v>
      </c>
      <c r="I18" s="154" t="s">
        <v>80</v>
      </c>
      <c r="J18" s="508" t="s">
        <v>2337</v>
      </c>
      <c r="K18" s="216" t="s">
        <v>174</v>
      </c>
      <c r="L18" s="216" t="s">
        <v>174</v>
      </c>
      <c r="M18" s="155">
        <f>S520L!H26</f>
        <v>6592</v>
      </c>
      <c r="N18" s="354"/>
      <c r="O18" s="489" t="s">
        <v>2113</v>
      </c>
    </row>
    <row r="19" spans="2:15" s="35" customFormat="1" ht="15" customHeight="1">
      <c r="B19" s="151">
        <v>1152</v>
      </c>
      <c r="C19" s="152" t="s">
        <v>159</v>
      </c>
      <c r="D19" s="153" t="s">
        <v>194</v>
      </c>
      <c r="E19" s="216" t="s">
        <v>174</v>
      </c>
      <c r="F19" s="154" t="s">
        <v>64</v>
      </c>
      <c r="G19" s="154" t="s">
        <v>168</v>
      </c>
      <c r="H19" s="154" t="s">
        <v>839</v>
      </c>
      <c r="I19" s="154" t="s">
        <v>80</v>
      </c>
      <c r="J19" s="154" t="s">
        <v>80</v>
      </c>
      <c r="K19" s="216" t="s">
        <v>174</v>
      </c>
      <c r="L19" s="216" t="s">
        <v>174</v>
      </c>
      <c r="M19" s="155">
        <f>S470NL!H26</f>
        <v>5184.8</v>
      </c>
      <c r="O19" s="489" t="s">
        <v>2120</v>
      </c>
    </row>
    <row r="20" spans="2:15" s="35" customFormat="1" ht="15" customHeight="1">
      <c r="B20" s="151">
        <v>1142</v>
      </c>
      <c r="C20" s="152" t="s">
        <v>1749</v>
      </c>
      <c r="D20" s="153" t="s">
        <v>194</v>
      </c>
      <c r="E20" s="216" t="s">
        <v>174</v>
      </c>
      <c r="F20" s="154" t="s">
        <v>64</v>
      </c>
      <c r="G20" s="154" t="s">
        <v>167</v>
      </c>
      <c r="H20" s="154" t="s">
        <v>838</v>
      </c>
      <c r="I20" s="154" t="s">
        <v>80</v>
      </c>
      <c r="J20" s="154" t="s">
        <v>80</v>
      </c>
      <c r="K20" s="216" t="s">
        <v>174</v>
      </c>
      <c r="L20" s="216" t="s">
        <v>174</v>
      </c>
      <c r="M20" s="155">
        <f>S420NL!H26</f>
        <v>4309.6000000000004</v>
      </c>
      <c r="O20" s="489" t="s">
        <v>2114</v>
      </c>
    </row>
    <row r="21" spans="2:15" s="35" customFormat="1" ht="15" customHeight="1">
      <c r="B21" s="151">
        <v>1132</v>
      </c>
      <c r="C21" s="152" t="s">
        <v>157</v>
      </c>
      <c r="D21" s="153" t="s">
        <v>194</v>
      </c>
      <c r="E21" s="216" t="s">
        <v>174</v>
      </c>
      <c r="F21" s="154" t="s">
        <v>64</v>
      </c>
      <c r="G21" s="154" t="s">
        <v>167</v>
      </c>
      <c r="H21" s="154" t="s">
        <v>838</v>
      </c>
      <c r="I21" s="154" t="s">
        <v>80</v>
      </c>
      <c r="J21" s="154" t="s">
        <v>80</v>
      </c>
      <c r="K21" s="216" t="s">
        <v>174</v>
      </c>
      <c r="L21" s="216" t="s">
        <v>174</v>
      </c>
      <c r="M21" s="155">
        <f>S370NL!H26</f>
        <v>3869.6000000000004</v>
      </c>
      <c r="O21" s="489" t="s">
        <v>2115</v>
      </c>
    </row>
    <row r="22" spans="2:15" s="35" customFormat="1" ht="15" customHeight="1">
      <c r="B22" s="151">
        <v>1032</v>
      </c>
      <c r="C22" s="152" t="s">
        <v>2268</v>
      </c>
      <c r="D22" s="153" t="s">
        <v>849</v>
      </c>
      <c r="E22" s="216" t="s">
        <v>174</v>
      </c>
      <c r="F22" s="150" t="s">
        <v>80</v>
      </c>
      <c r="G22" s="154" t="s">
        <v>850</v>
      </c>
      <c r="H22" s="154" t="s">
        <v>851</v>
      </c>
      <c r="I22" s="154" t="s">
        <v>80</v>
      </c>
      <c r="J22" s="154" t="s">
        <v>80</v>
      </c>
      <c r="K22" s="154" t="s">
        <v>80</v>
      </c>
      <c r="L22" s="216" t="s">
        <v>174</v>
      </c>
      <c r="M22" s="155">
        <f>S330L!H26</f>
        <v>2764.8</v>
      </c>
      <c r="O22" s="489" t="s">
        <v>2116</v>
      </c>
    </row>
    <row r="23" spans="2:15" s="35" customFormat="1" ht="15" customHeight="1">
      <c r="B23" s="151">
        <v>1022</v>
      </c>
      <c r="C23" s="152" t="s">
        <v>1748</v>
      </c>
      <c r="D23" s="153" t="s">
        <v>849</v>
      </c>
      <c r="E23" s="216" t="s">
        <v>174</v>
      </c>
      <c r="F23" s="150" t="s">
        <v>80</v>
      </c>
      <c r="G23" s="154" t="s">
        <v>850</v>
      </c>
      <c r="H23" s="154" t="s">
        <v>851</v>
      </c>
      <c r="I23" s="154" t="s">
        <v>80</v>
      </c>
      <c r="J23" s="154" t="s">
        <v>80</v>
      </c>
      <c r="K23" s="154" t="s">
        <v>80</v>
      </c>
      <c r="L23" s="216" t="s">
        <v>174</v>
      </c>
      <c r="M23" s="155">
        <f>S300L!H26</f>
        <v>2636.8</v>
      </c>
      <c r="O23" s="489" t="s">
        <v>2117</v>
      </c>
    </row>
    <row r="24" spans="2:15" s="35" customFormat="1" ht="15" customHeight="1">
      <c r="B24" s="30"/>
      <c r="C24" s="673" t="s">
        <v>147</v>
      </c>
      <c r="D24" s="673"/>
      <c r="E24" s="673"/>
      <c r="F24" s="673"/>
      <c r="G24" s="673"/>
      <c r="H24" s="673"/>
      <c r="I24" s="673"/>
      <c r="J24" s="673"/>
      <c r="K24" s="673"/>
      <c r="L24" s="673"/>
      <c r="M24" s="36"/>
    </row>
    <row r="25" spans="2:15" s="35" customFormat="1" ht="15" customHeight="1">
      <c r="B25" s="151">
        <v>1121</v>
      </c>
      <c r="C25" s="152" t="s">
        <v>154</v>
      </c>
      <c r="D25" s="153" t="s">
        <v>193</v>
      </c>
      <c r="E25" s="216" t="s">
        <v>174</v>
      </c>
      <c r="F25" s="154" t="s">
        <v>64</v>
      </c>
      <c r="G25" s="154" t="s">
        <v>165</v>
      </c>
      <c r="H25" s="154" t="s">
        <v>80</v>
      </c>
      <c r="I25" s="154" t="s">
        <v>80</v>
      </c>
      <c r="J25" s="508" t="s">
        <v>2337</v>
      </c>
      <c r="K25" s="216" t="s">
        <v>174</v>
      </c>
      <c r="L25" s="216" t="s">
        <v>174</v>
      </c>
      <c r="M25" s="155">
        <f>S520S!H25</f>
        <v>5768</v>
      </c>
      <c r="O25" s="489" t="s">
        <v>2118</v>
      </c>
    </row>
    <row r="26" spans="2:15" s="35" customFormat="1" ht="15" customHeight="1">
      <c r="B26" s="151">
        <v>1151</v>
      </c>
      <c r="C26" s="152" t="s">
        <v>153</v>
      </c>
      <c r="D26" s="153" t="s">
        <v>193</v>
      </c>
      <c r="E26" s="216" t="s">
        <v>174</v>
      </c>
      <c r="F26" s="154" t="s">
        <v>64</v>
      </c>
      <c r="G26" s="154" t="s">
        <v>165</v>
      </c>
      <c r="H26" s="154" t="s">
        <v>80</v>
      </c>
      <c r="I26" s="154" t="s">
        <v>80</v>
      </c>
      <c r="J26" s="154" t="s">
        <v>80</v>
      </c>
      <c r="K26" s="216" t="s">
        <v>174</v>
      </c>
      <c r="L26" s="216" t="s">
        <v>174</v>
      </c>
      <c r="M26" s="155">
        <f>S470NS!H25</f>
        <v>4688</v>
      </c>
      <c r="O26" s="489" t="s">
        <v>2119</v>
      </c>
    </row>
    <row r="27" spans="2:15" s="35" customFormat="1" ht="15" customHeight="1">
      <c r="B27" s="151">
        <v>1141</v>
      </c>
      <c r="C27" s="152" t="s">
        <v>152</v>
      </c>
      <c r="D27" s="153" t="s">
        <v>193</v>
      </c>
      <c r="E27" s="216" t="s">
        <v>174</v>
      </c>
      <c r="F27" s="154" t="s">
        <v>64</v>
      </c>
      <c r="G27" s="154" t="s">
        <v>165</v>
      </c>
      <c r="H27" s="154" t="s">
        <v>80</v>
      </c>
      <c r="I27" s="154" t="s">
        <v>80</v>
      </c>
      <c r="J27" s="154" t="s">
        <v>80</v>
      </c>
      <c r="K27" s="216" t="s">
        <v>174</v>
      </c>
      <c r="L27" s="216" t="s">
        <v>174</v>
      </c>
      <c r="M27" s="155">
        <f>S420NS!H25</f>
        <v>3852</v>
      </c>
      <c r="O27" s="489" t="s">
        <v>2121</v>
      </c>
    </row>
    <row r="28" spans="2:15" s="35" customFormat="1" ht="15" customHeight="1">
      <c r="B28" s="151">
        <v>1131</v>
      </c>
      <c r="C28" s="152" t="s">
        <v>151</v>
      </c>
      <c r="D28" s="153" t="s">
        <v>193</v>
      </c>
      <c r="E28" s="216" t="s">
        <v>174</v>
      </c>
      <c r="F28" s="154" t="s">
        <v>64</v>
      </c>
      <c r="G28" s="154" t="s">
        <v>164</v>
      </c>
      <c r="H28" s="154" t="s">
        <v>80</v>
      </c>
      <c r="I28" s="154" t="s">
        <v>80</v>
      </c>
      <c r="J28" s="154" t="s">
        <v>80</v>
      </c>
      <c r="K28" s="216" t="s">
        <v>174</v>
      </c>
      <c r="L28" s="216" t="s">
        <v>174</v>
      </c>
      <c r="M28" s="155">
        <f>S370NS!H25</f>
        <v>3116</v>
      </c>
      <c r="O28" s="489" t="s">
        <v>2122</v>
      </c>
    </row>
    <row r="29" spans="2:15" s="35" customFormat="1" ht="15" customHeight="1">
      <c r="B29" s="151">
        <v>1031</v>
      </c>
      <c r="C29" s="152" t="s">
        <v>150</v>
      </c>
      <c r="D29" s="153" t="s">
        <v>192</v>
      </c>
      <c r="E29" s="216" t="s">
        <v>174</v>
      </c>
      <c r="F29" s="150" t="s">
        <v>80</v>
      </c>
      <c r="G29" s="154" t="s">
        <v>163</v>
      </c>
      <c r="H29" s="154" t="s">
        <v>80</v>
      </c>
      <c r="I29" s="154" t="s">
        <v>80</v>
      </c>
      <c r="J29" s="154" t="s">
        <v>80</v>
      </c>
      <c r="K29" s="154" t="s">
        <v>80</v>
      </c>
      <c r="L29" s="216" t="s">
        <v>174</v>
      </c>
      <c r="M29" s="155">
        <f>S330S!H25</f>
        <v>2364.8000000000002</v>
      </c>
      <c r="O29" s="489" t="s">
        <v>2123</v>
      </c>
    </row>
    <row r="30" spans="2:15" s="35" customFormat="1" ht="15" customHeight="1">
      <c r="B30" s="151">
        <v>1021</v>
      </c>
      <c r="C30" s="152" t="s">
        <v>149</v>
      </c>
      <c r="D30" s="153" t="s">
        <v>192</v>
      </c>
      <c r="E30" s="216" t="s">
        <v>174</v>
      </c>
      <c r="F30" s="150" t="s">
        <v>80</v>
      </c>
      <c r="G30" s="154" t="s">
        <v>163</v>
      </c>
      <c r="H30" s="154" t="s">
        <v>80</v>
      </c>
      <c r="I30" s="154" t="s">
        <v>80</v>
      </c>
      <c r="J30" s="154" t="s">
        <v>80</v>
      </c>
      <c r="K30" s="154" t="s">
        <v>80</v>
      </c>
      <c r="L30" s="216" t="s">
        <v>174</v>
      </c>
      <c r="M30" s="155">
        <f>S300S!H25</f>
        <v>2236.8000000000002</v>
      </c>
      <c r="O30" s="489" t="s">
        <v>2124</v>
      </c>
    </row>
    <row r="31" spans="2:15" s="35" customFormat="1" ht="15" customHeight="1">
      <c r="B31" s="34"/>
      <c r="C31" s="673" t="s">
        <v>47</v>
      </c>
      <c r="D31" s="673"/>
      <c r="E31" s="673"/>
      <c r="F31" s="673"/>
      <c r="G31" s="673"/>
      <c r="H31" s="673"/>
      <c r="I31" s="673"/>
      <c r="J31" s="673"/>
      <c r="K31" s="673"/>
      <c r="L31" s="673"/>
      <c r="M31" s="47"/>
    </row>
    <row r="32" spans="2:15" s="31" customFormat="1" ht="15" customHeight="1">
      <c r="B32" s="146">
        <v>1150</v>
      </c>
      <c r="C32" s="507" t="s">
        <v>144</v>
      </c>
      <c r="D32" s="149" t="s">
        <v>196</v>
      </c>
      <c r="E32" s="217" t="s">
        <v>174</v>
      </c>
      <c r="F32" s="154" t="s">
        <v>64</v>
      </c>
      <c r="G32" s="150" t="s">
        <v>80</v>
      </c>
      <c r="H32" s="150" t="s">
        <v>80</v>
      </c>
      <c r="I32" s="150" t="s">
        <v>80</v>
      </c>
      <c r="J32" s="150" t="s">
        <v>80</v>
      </c>
      <c r="K32" s="217" t="s">
        <v>174</v>
      </c>
      <c r="L32" s="217" t="s">
        <v>174</v>
      </c>
      <c r="M32" s="148">
        <f>S470N!H24</f>
        <v>3483.2000000000003</v>
      </c>
      <c r="O32" s="489" t="s">
        <v>2125</v>
      </c>
    </row>
    <row r="33" spans="2:15" s="31" customFormat="1" ht="15" customHeight="1">
      <c r="B33" s="146">
        <v>1140</v>
      </c>
      <c r="C33" s="507" t="s">
        <v>143</v>
      </c>
      <c r="D33" s="149" t="s">
        <v>196</v>
      </c>
      <c r="E33" s="217" t="s">
        <v>174</v>
      </c>
      <c r="F33" s="154" t="s">
        <v>64</v>
      </c>
      <c r="G33" s="150" t="s">
        <v>80</v>
      </c>
      <c r="H33" s="150" t="s">
        <v>80</v>
      </c>
      <c r="I33" s="150" t="s">
        <v>80</v>
      </c>
      <c r="J33" s="150" t="s">
        <v>80</v>
      </c>
      <c r="K33" s="217" t="s">
        <v>174</v>
      </c>
      <c r="L33" s="217" t="s">
        <v>174</v>
      </c>
      <c r="M33" s="148">
        <f>S420N!H24</f>
        <v>2847.2000000000003</v>
      </c>
      <c r="O33" s="489" t="s">
        <v>2126</v>
      </c>
    </row>
    <row r="34" spans="2:15" s="31" customFormat="1" ht="15" customHeight="1">
      <c r="B34" s="146">
        <v>1130</v>
      </c>
      <c r="C34" s="507" t="s">
        <v>1735</v>
      </c>
      <c r="D34" s="149" t="s">
        <v>196</v>
      </c>
      <c r="E34" s="217" t="s">
        <v>174</v>
      </c>
      <c r="F34" s="154" t="s">
        <v>64</v>
      </c>
      <c r="G34" s="150" t="s">
        <v>80</v>
      </c>
      <c r="H34" s="150" t="s">
        <v>80</v>
      </c>
      <c r="I34" s="150" t="s">
        <v>80</v>
      </c>
      <c r="J34" s="150" t="s">
        <v>80</v>
      </c>
      <c r="K34" s="217" t="s">
        <v>174</v>
      </c>
      <c r="L34" s="217" t="s">
        <v>174</v>
      </c>
      <c r="M34" s="148">
        <f>S370N!H24</f>
        <v>2370.4</v>
      </c>
      <c r="O34" s="489" t="s">
        <v>2127</v>
      </c>
    </row>
    <row r="35" spans="2:15" s="31" customFormat="1" ht="15" customHeight="1">
      <c r="B35" s="146">
        <v>1030</v>
      </c>
      <c r="C35" s="507" t="s">
        <v>141</v>
      </c>
      <c r="D35" s="149" t="s">
        <v>195</v>
      </c>
      <c r="E35" s="217" t="s">
        <v>174</v>
      </c>
      <c r="F35" s="150" t="s">
        <v>80</v>
      </c>
      <c r="G35" s="150" t="s">
        <v>80</v>
      </c>
      <c r="H35" s="150" t="s">
        <v>80</v>
      </c>
      <c r="I35" s="150" t="s">
        <v>80</v>
      </c>
      <c r="J35" s="150" t="s">
        <v>80</v>
      </c>
      <c r="K35" s="147" t="s">
        <v>80</v>
      </c>
      <c r="L35" s="217" t="s">
        <v>174</v>
      </c>
      <c r="M35" s="148">
        <f>'S330'!H24</f>
        <v>1775.2</v>
      </c>
      <c r="O35" s="489" t="s">
        <v>2128</v>
      </c>
    </row>
    <row r="36" spans="2:15" s="31" customFormat="1" ht="15" customHeight="1">
      <c r="B36" s="146">
        <v>1020</v>
      </c>
      <c r="C36" s="507" t="s">
        <v>55</v>
      </c>
      <c r="D36" s="144" t="s">
        <v>195</v>
      </c>
      <c r="E36" s="217" t="s">
        <v>174</v>
      </c>
      <c r="F36" s="150" t="s">
        <v>80</v>
      </c>
      <c r="G36" s="147" t="s">
        <v>80</v>
      </c>
      <c r="H36" s="147" t="s">
        <v>80</v>
      </c>
      <c r="I36" s="147" t="s">
        <v>80</v>
      </c>
      <c r="J36" s="147" t="s">
        <v>80</v>
      </c>
      <c r="K36" s="147" t="s">
        <v>80</v>
      </c>
      <c r="L36" s="217" t="s">
        <v>174</v>
      </c>
      <c r="M36" s="148">
        <f>'S300'!H24</f>
        <v>1648</v>
      </c>
      <c r="O36" s="489" t="s">
        <v>2129</v>
      </c>
    </row>
    <row r="37" spans="2:15" s="31" customFormat="1" ht="15" customHeight="1">
      <c r="B37" s="146">
        <v>1010</v>
      </c>
      <c r="C37" s="507" t="s">
        <v>46</v>
      </c>
      <c r="D37" s="144" t="s">
        <v>195</v>
      </c>
      <c r="E37" s="147" t="s">
        <v>80</v>
      </c>
      <c r="F37" s="147" t="s">
        <v>80</v>
      </c>
      <c r="G37" s="147" t="s">
        <v>80</v>
      </c>
      <c r="H37" s="147" t="s">
        <v>80</v>
      </c>
      <c r="I37" s="147" t="s">
        <v>80</v>
      </c>
      <c r="J37" s="147" t="s">
        <v>80</v>
      </c>
      <c r="K37" s="147" t="s">
        <v>80</v>
      </c>
      <c r="L37" s="217" t="s">
        <v>174</v>
      </c>
      <c r="M37" s="148">
        <f>'S275'!H24</f>
        <v>1451.2</v>
      </c>
      <c r="O37" s="489" t="s">
        <v>2130</v>
      </c>
    </row>
    <row r="38" spans="2:15" s="62" customFormat="1" ht="15" customHeight="1">
      <c r="B38" s="146">
        <v>1000</v>
      </c>
      <c r="C38" s="507" t="s">
        <v>18</v>
      </c>
      <c r="D38" s="144" t="s">
        <v>195</v>
      </c>
      <c r="E38" s="147" t="s">
        <v>80</v>
      </c>
      <c r="F38" s="147" t="s">
        <v>80</v>
      </c>
      <c r="G38" s="147" t="s">
        <v>80</v>
      </c>
      <c r="H38" s="147" t="s">
        <v>80</v>
      </c>
      <c r="I38" s="147" t="s">
        <v>80</v>
      </c>
      <c r="J38" s="147" t="s">
        <v>80</v>
      </c>
      <c r="K38" s="147" t="s">
        <v>80</v>
      </c>
      <c r="L38" s="147" t="s">
        <v>80</v>
      </c>
      <c r="M38" s="148">
        <f>'S250'!H24</f>
        <v>1246.4000000000001</v>
      </c>
      <c r="O38" s="489" t="s">
        <v>2131</v>
      </c>
    </row>
    <row r="39" spans="2:15" s="31" customFormat="1" ht="15" customHeight="1">
      <c r="B39" s="60"/>
      <c r="C39" s="673" t="s">
        <v>290</v>
      </c>
      <c r="D39" s="673"/>
      <c r="E39" s="673"/>
      <c r="F39" s="673"/>
      <c r="G39" s="673"/>
      <c r="H39" s="673"/>
      <c r="I39" s="673"/>
      <c r="J39" s="673"/>
      <c r="K39" s="673"/>
      <c r="L39" s="673"/>
      <c r="M39" s="49"/>
    </row>
    <row r="40" spans="2:15" s="31" customFormat="1" ht="15" customHeight="1">
      <c r="B40" s="146">
        <v>1220</v>
      </c>
      <c r="C40" s="145" t="s">
        <v>293</v>
      </c>
      <c r="D40" s="144" t="s">
        <v>261</v>
      </c>
      <c r="E40" s="156"/>
      <c r="F40" s="156"/>
      <c r="G40" s="156"/>
      <c r="H40" s="156"/>
      <c r="I40" s="156"/>
      <c r="J40" s="156"/>
      <c r="K40" s="156"/>
      <c r="L40" s="156"/>
      <c r="M40" s="148">
        <f>'R460'!H25</f>
        <v>2267.2000000000003</v>
      </c>
      <c r="O40" s="488" t="s">
        <v>2132</v>
      </c>
    </row>
    <row r="41" spans="2:15" s="31" customFormat="1" ht="15" customHeight="1">
      <c r="B41" s="146">
        <v>1210</v>
      </c>
      <c r="C41" s="145" t="s">
        <v>292</v>
      </c>
      <c r="D41" s="144" t="s">
        <v>261</v>
      </c>
      <c r="E41" s="156"/>
      <c r="F41" s="156"/>
      <c r="G41" s="156"/>
      <c r="H41" s="156"/>
      <c r="I41" s="156"/>
      <c r="J41" s="156"/>
      <c r="K41" s="156"/>
      <c r="L41" s="156"/>
      <c r="M41" s="148">
        <f>'R420'!H25</f>
        <v>2070.4</v>
      </c>
      <c r="O41" s="488" t="s">
        <v>2133</v>
      </c>
    </row>
    <row r="42" spans="2:15" s="31" customFormat="1" ht="15" customHeight="1">
      <c r="B42" s="146">
        <v>1200</v>
      </c>
      <c r="C42" s="145" t="s">
        <v>291</v>
      </c>
      <c r="D42" s="144" t="s">
        <v>261</v>
      </c>
      <c r="E42" s="156"/>
      <c r="F42" s="156"/>
      <c r="G42" s="156"/>
      <c r="H42" s="156"/>
      <c r="I42" s="156"/>
      <c r="J42" s="156"/>
      <c r="K42" s="156"/>
      <c r="L42" s="156"/>
      <c r="M42" s="148">
        <f>'R380'!H25</f>
        <v>1748</v>
      </c>
      <c r="O42" s="488" t="s">
        <v>2134</v>
      </c>
    </row>
    <row r="43" spans="2:15" s="31" customFormat="1" ht="15" customHeight="1">
      <c r="B43" s="60"/>
      <c r="C43" s="673" t="s">
        <v>272</v>
      </c>
      <c r="D43" s="673"/>
      <c r="E43" s="673"/>
      <c r="F43" s="673"/>
      <c r="G43" s="673"/>
      <c r="H43" s="673"/>
      <c r="I43" s="673"/>
      <c r="J43" s="673"/>
      <c r="K43" s="673"/>
      <c r="L43" s="673"/>
      <c r="M43" s="49"/>
    </row>
    <row r="44" spans="2:15" s="31" customFormat="1" ht="15" customHeight="1">
      <c r="B44" s="146">
        <v>1270</v>
      </c>
      <c r="C44" s="145" t="s">
        <v>270</v>
      </c>
      <c r="D44" s="144" t="s">
        <v>261</v>
      </c>
      <c r="E44" s="156"/>
      <c r="F44" s="156"/>
      <c r="G44" s="156"/>
      <c r="H44" s="156"/>
      <c r="I44" s="156"/>
      <c r="J44" s="156"/>
      <c r="K44" s="156"/>
      <c r="L44" s="156"/>
      <c r="M44" s="148">
        <f>'C360'!H25</f>
        <v>1426.4</v>
      </c>
      <c r="O44" s="488" t="s">
        <v>2135</v>
      </c>
    </row>
    <row r="45" spans="2:15" s="31" customFormat="1" ht="15" customHeight="1">
      <c r="B45" s="146">
        <v>1271</v>
      </c>
      <c r="C45" s="145" t="s">
        <v>271</v>
      </c>
      <c r="D45" s="144" t="s">
        <v>260</v>
      </c>
      <c r="E45" s="156"/>
      <c r="F45" s="156"/>
      <c r="G45" s="156"/>
      <c r="H45" s="156"/>
      <c r="I45" s="156"/>
      <c r="J45" s="156"/>
      <c r="K45" s="156"/>
      <c r="L45" s="156"/>
      <c r="M45" s="148">
        <f>'C360A'!H24</f>
        <v>1518.4</v>
      </c>
      <c r="O45" s="488" t="s">
        <v>2135</v>
      </c>
    </row>
    <row r="46" spans="2:15" s="31" customFormat="1" ht="15" customHeight="1">
      <c r="B46" s="146">
        <v>1260</v>
      </c>
      <c r="C46" s="145" t="s">
        <v>268</v>
      </c>
      <c r="D46" s="144" t="s">
        <v>261</v>
      </c>
      <c r="E46" s="156"/>
      <c r="F46" s="156"/>
      <c r="G46" s="156"/>
      <c r="H46" s="156"/>
      <c r="I46" s="156"/>
      <c r="J46" s="156"/>
      <c r="K46" s="156"/>
      <c r="L46" s="156"/>
      <c r="M46" s="148">
        <f>'C330'!H25</f>
        <v>1293.6000000000001</v>
      </c>
      <c r="O46" s="488" t="s">
        <v>2136</v>
      </c>
    </row>
    <row r="47" spans="2:15" s="31" customFormat="1" ht="15" customHeight="1">
      <c r="B47" s="146">
        <v>1261</v>
      </c>
      <c r="C47" s="145" t="s">
        <v>269</v>
      </c>
      <c r="D47" s="144" t="s">
        <v>260</v>
      </c>
      <c r="E47" s="156"/>
      <c r="F47" s="156"/>
      <c r="G47" s="156"/>
      <c r="H47" s="156"/>
      <c r="I47" s="156"/>
      <c r="J47" s="156"/>
      <c r="K47" s="156"/>
      <c r="L47" s="156"/>
      <c r="M47" s="155">
        <f>'C330A'!H24</f>
        <v>1379.2</v>
      </c>
      <c r="O47" s="488" t="s">
        <v>2136</v>
      </c>
    </row>
    <row r="48" spans="2:15" s="31" customFormat="1" ht="15" customHeight="1">
      <c r="B48" s="146">
        <v>1250</v>
      </c>
      <c r="C48" s="145" t="s">
        <v>266</v>
      </c>
      <c r="D48" s="144" t="s">
        <v>261</v>
      </c>
      <c r="E48" s="156"/>
      <c r="F48" s="156"/>
      <c r="G48" s="156"/>
      <c r="H48" s="156"/>
      <c r="I48" s="156"/>
      <c r="J48" s="156"/>
      <c r="K48" s="156"/>
      <c r="L48" s="156"/>
      <c r="M48" s="155">
        <f>'C300'!H25</f>
        <v>1207.2</v>
      </c>
      <c r="O48" s="488" t="s">
        <v>2137</v>
      </c>
    </row>
    <row r="49" spans="2:15" s="31" customFormat="1" ht="15" customHeight="1">
      <c r="B49" s="146">
        <v>1251</v>
      </c>
      <c r="C49" s="145" t="s">
        <v>267</v>
      </c>
      <c r="D49" s="144" t="s">
        <v>260</v>
      </c>
      <c r="E49" s="156"/>
      <c r="F49" s="156"/>
      <c r="G49" s="156"/>
      <c r="H49" s="156"/>
      <c r="I49" s="156"/>
      <c r="J49" s="156"/>
      <c r="K49" s="156"/>
      <c r="L49" s="156"/>
      <c r="M49" s="155">
        <f>'C300A'!H24</f>
        <v>1291.2</v>
      </c>
      <c r="O49" s="488" t="s">
        <v>2137</v>
      </c>
    </row>
    <row r="50" spans="2:15" s="31" customFormat="1" ht="15" customHeight="1">
      <c r="B50" s="146">
        <v>1240</v>
      </c>
      <c r="C50" s="145" t="s">
        <v>264</v>
      </c>
      <c r="D50" s="144" t="s">
        <v>261</v>
      </c>
      <c r="E50" s="156"/>
      <c r="F50" s="156"/>
      <c r="G50" s="156"/>
      <c r="H50" s="156"/>
      <c r="I50" s="156"/>
      <c r="J50" s="156"/>
      <c r="K50" s="156"/>
      <c r="L50" s="156"/>
      <c r="M50" s="155">
        <f>'C270'!H24</f>
        <v>1072</v>
      </c>
      <c r="O50" s="488" t="s">
        <v>2138</v>
      </c>
    </row>
    <row r="51" spans="2:15" s="34" customFormat="1" ht="15" customHeight="1">
      <c r="B51" s="146">
        <v>1241</v>
      </c>
      <c r="C51" s="145" t="s">
        <v>265</v>
      </c>
      <c r="D51" s="144" t="s">
        <v>260</v>
      </c>
      <c r="E51" s="156"/>
      <c r="F51" s="156"/>
      <c r="G51" s="156"/>
      <c r="H51" s="156"/>
      <c r="I51" s="156"/>
      <c r="J51" s="156"/>
      <c r="K51" s="156"/>
      <c r="L51" s="156"/>
      <c r="M51" s="155">
        <f>'C270A'!H24</f>
        <v>1157.6000000000001</v>
      </c>
      <c r="O51" s="488" t="s">
        <v>2138</v>
      </c>
    </row>
    <row r="52" spans="2:15" s="31" customFormat="1" ht="15" customHeight="1">
      <c r="B52" s="146">
        <v>1230</v>
      </c>
      <c r="C52" s="145" t="s">
        <v>262</v>
      </c>
      <c r="D52" s="144" t="s">
        <v>261</v>
      </c>
      <c r="E52" s="156"/>
      <c r="F52" s="156"/>
      <c r="G52" s="156"/>
      <c r="H52" s="156"/>
      <c r="I52" s="156"/>
      <c r="J52" s="156"/>
      <c r="K52" s="156"/>
      <c r="L52" s="156"/>
      <c r="M52" s="155">
        <f>'C240'!H24</f>
        <v>957.6</v>
      </c>
      <c r="O52" s="488" t="s">
        <v>2139</v>
      </c>
    </row>
    <row r="53" spans="2:15" s="31" customFormat="1" ht="15" customHeight="1">
      <c r="B53" s="146">
        <v>1231</v>
      </c>
      <c r="C53" s="145" t="s">
        <v>263</v>
      </c>
      <c r="D53" s="144" t="s">
        <v>260</v>
      </c>
      <c r="E53" s="156"/>
      <c r="F53" s="156"/>
      <c r="G53" s="156"/>
      <c r="H53" s="156"/>
      <c r="I53" s="156"/>
      <c r="J53" s="156"/>
      <c r="K53" s="156"/>
      <c r="L53" s="156"/>
      <c r="M53" s="155">
        <f>'C240A'!H24</f>
        <v>1056</v>
      </c>
      <c r="O53" s="488" t="s">
        <v>2139</v>
      </c>
    </row>
    <row r="54" spans="2:15" s="31" customFormat="1" ht="15" customHeight="1">
      <c r="B54" s="62"/>
      <c r="C54" s="674" t="s">
        <v>224</v>
      </c>
      <c r="D54" s="674"/>
      <c r="E54" s="674"/>
      <c r="F54" s="674"/>
      <c r="G54" s="674"/>
      <c r="H54" s="674"/>
      <c r="I54" s="674"/>
      <c r="J54" s="674"/>
      <c r="K54" s="674"/>
      <c r="L54" s="674"/>
      <c r="M54" s="221"/>
    </row>
    <row r="55" spans="2:15" s="31" customFormat="1" ht="15" customHeight="1">
      <c r="B55" s="146">
        <v>1450</v>
      </c>
      <c r="C55" s="145" t="s">
        <v>230</v>
      </c>
      <c r="D55" s="144" t="s">
        <v>238</v>
      </c>
      <c r="E55" s="156"/>
      <c r="F55" s="156"/>
      <c r="G55" s="156"/>
      <c r="H55" s="156"/>
      <c r="I55" s="156"/>
      <c r="J55" s="156"/>
      <c r="K55" s="156"/>
      <c r="L55" s="156"/>
      <c r="M55" s="155">
        <f>A550P!G24</f>
        <v>1268.8000000000002</v>
      </c>
      <c r="O55" s="488" t="s">
        <v>2140</v>
      </c>
    </row>
    <row r="56" spans="2:15" s="31" customFormat="1" ht="15" customHeight="1">
      <c r="B56" s="146">
        <v>1420</v>
      </c>
      <c r="C56" s="145" t="s">
        <v>229</v>
      </c>
      <c r="D56" s="144" t="s">
        <v>237</v>
      </c>
      <c r="E56" s="156"/>
      <c r="F56" s="156"/>
      <c r="G56" s="156"/>
      <c r="H56" s="156"/>
      <c r="I56" s="156"/>
      <c r="J56" s="156"/>
      <c r="K56" s="156"/>
      <c r="L56" s="156"/>
      <c r="M56" s="155">
        <f>'A550'!G24</f>
        <v>1103.2</v>
      </c>
      <c r="O56" s="488" t="s">
        <v>2140</v>
      </c>
    </row>
    <row r="57" spans="2:15" s="34" customFormat="1" ht="15" customHeight="1">
      <c r="B57" s="146">
        <v>1440</v>
      </c>
      <c r="C57" s="145" t="s">
        <v>228</v>
      </c>
      <c r="D57" s="144" t="s">
        <v>238</v>
      </c>
      <c r="E57" s="156"/>
      <c r="F57" s="156"/>
      <c r="G57" s="156"/>
      <c r="H57" s="156"/>
      <c r="I57" s="156"/>
      <c r="J57" s="156"/>
      <c r="K57" s="156"/>
      <c r="L57" s="156"/>
      <c r="M57" s="155">
        <f>SUM(A450P!G24)</f>
        <v>1124.8</v>
      </c>
      <c r="O57" s="488" t="s">
        <v>2141</v>
      </c>
    </row>
    <row r="58" spans="2:15" s="61" customFormat="1" ht="15" customHeight="1">
      <c r="B58" s="146">
        <v>1410</v>
      </c>
      <c r="C58" s="145" t="s">
        <v>227</v>
      </c>
      <c r="D58" s="144" t="s">
        <v>237</v>
      </c>
      <c r="E58" s="156"/>
      <c r="F58" s="156"/>
      <c r="G58" s="156"/>
      <c r="H58" s="156"/>
      <c r="I58" s="156"/>
      <c r="J58" s="156"/>
      <c r="K58" s="156"/>
      <c r="L58" s="156"/>
      <c r="M58" s="155">
        <f>'A450'!G24</f>
        <v>978.40000000000009</v>
      </c>
      <c r="O58" s="488" t="s">
        <v>2141</v>
      </c>
    </row>
    <row r="59" spans="2:15" s="61" customFormat="1" ht="15" customHeight="1">
      <c r="B59" s="146">
        <v>1430</v>
      </c>
      <c r="C59" s="145" t="s">
        <v>226</v>
      </c>
      <c r="D59" s="144" t="s">
        <v>238</v>
      </c>
      <c r="E59" s="156"/>
      <c r="F59" s="156"/>
      <c r="G59" s="156"/>
      <c r="H59" s="156"/>
      <c r="I59" s="156"/>
      <c r="J59" s="156"/>
      <c r="K59" s="156"/>
      <c r="L59" s="156"/>
      <c r="M59" s="155">
        <f>A380P!G24</f>
        <v>1007.2</v>
      </c>
      <c r="O59" s="488" t="s">
        <v>2142</v>
      </c>
    </row>
    <row r="60" spans="2:15" s="61" customFormat="1" ht="15" customHeight="1">
      <c r="B60" s="146">
        <v>1400</v>
      </c>
      <c r="C60" s="145" t="s">
        <v>225</v>
      </c>
      <c r="D60" s="144" t="s">
        <v>237</v>
      </c>
      <c r="E60" s="156"/>
      <c r="F60" s="156"/>
      <c r="G60" s="156"/>
      <c r="H60" s="156"/>
      <c r="I60" s="156"/>
      <c r="J60" s="156"/>
      <c r="K60" s="156"/>
      <c r="L60" s="156"/>
      <c r="M60" s="155">
        <f>'A380'!G24</f>
        <v>877.6</v>
      </c>
      <c r="O60" s="488" t="s">
        <v>2142</v>
      </c>
    </row>
    <row r="61" spans="2:15" s="62" customFormat="1" ht="15" customHeight="1">
      <c r="B61" s="60"/>
      <c r="C61" s="673" t="s">
        <v>1882</v>
      </c>
      <c r="D61" s="673"/>
      <c r="E61" s="673"/>
      <c r="F61" s="673"/>
      <c r="G61" s="673"/>
      <c r="H61" s="673"/>
      <c r="I61" s="673"/>
      <c r="J61" s="673"/>
      <c r="K61" s="673"/>
      <c r="L61" s="673"/>
      <c r="M61" s="49"/>
    </row>
    <row r="62" spans="2:15" s="62" customFormat="1" ht="15" customHeight="1">
      <c r="B62" s="374" t="s">
        <v>1892</v>
      </c>
      <c r="C62" s="374" t="s">
        <v>1948</v>
      </c>
      <c r="D62" s="375" t="s">
        <v>1883</v>
      </c>
      <c r="E62" s="367"/>
      <c r="F62" s="154" t="s">
        <v>64</v>
      </c>
      <c r="G62" s="154" t="s">
        <v>64</v>
      </c>
      <c r="H62" s="367" t="s">
        <v>80</v>
      </c>
      <c r="I62" s="154" t="s">
        <v>64</v>
      </c>
      <c r="J62" s="508" t="s">
        <v>2340</v>
      </c>
      <c r="K62" s="367" t="s">
        <v>80</v>
      </c>
      <c r="L62" s="531" t="s">
        <v>80</v>
      </c>
      <c r="M62" s="155">
        <f>'N585'!G20</f>
        <v>8920</v>
      </c>
      <c r="O62" s="488" t="s">
        <v>2143</v>
      </c>
    </row>
    <row r="63" spans="2:15" s="34" customFormat="1" ht="15" customHeight="1">
      <c r="B63" s="60"/>
      <c r="C63" s="673" t="s">
        <v>294</v>
      </c>
      <c r="D63" s="673"/>
      <c r="E63" s="673"/>
      <c r="F63" s="673"/>
      <c r="G63" s="673"/>
      <c r="H63" s="673"/>
      <c r="I63" s="673"/>
      <c r="J63" s="673"/>
      <c r="K63" s="673"/>
      <c r="L63" s="673"/>
      <c r="M63" s="49"/>
    </row>
    <row r="64" spans="2:15" s="62" customFormat="1">
      <c r="B64" s="146">
        <v>1521</v>
      </c>
      <c r="C64" s="145" t="s">
        <v>1736</v>
      </c>
      <c r="D64" s="144" t="s">
        <v>304</v>
      </c>
      <c r="E64" s="156"/>
      <c r="F64" s="156"/>
      <c r="G64" s="156"/>
      <c r="H64" s="156"/>
      <c r="I64" s="156"/>
      <c r="J64" s="156"/>
      <c r="K64" s="156"/>
      <c r="L64" s="156"/>
      <c r="M64" s="148">
        <f>RG370R!G15</f>
        <v>1760</v>
      </c>
      <c r="O64" s="488" t="s">
        <v>2144</v>
      </c>
    </row>
    <row r="65" spans="2:13" s="346" customFormat="1" ht="14.25">
      <c r="B65" s="342"/>
      <c r="C65" s="343"/>
      <c r="D65" s="342"/>
      <c r="E65" s="344"/>
      <c r="F65" s="344"/>
      <c r="G65" s="344"/>
      <c r="H65" s="344"/>
      <c r="I65" s="344"/>
      <c r="J65" s="344"/>
      <c r="K65" s="344"/>
      <c r="L65" s="344"/>
      <c r="M65" s="345"/>
    </row>
    <row r="66" spans="2:13" s="347" customFormat="1" ht="15" customHeight="1"/>
    <row r="67" spans="2:13" s="34" customFormat="1" ht="15" customHeight="1">
      <c r="B67" s="670" t="s">
        <v>315</v>
      </c>
      <c r="C67" s="670"/>
      <c r="D67" s="670"/>
      <c r="E67" s="670"/>
      <c r="F67" s="670"/>
      <c r="G67" s="670"/>
      <c r="H67" s="670"/>
      <c r="I67" s="670"/>
      <c r="J67" s="670"/>
      <c r="K67" s="670"/>
      <c r="L67" s="670"/>
      <c r="M67" s="670"/>
    </row>
    <row r="68" spans="2:13" s="34" customFormat="1" ht="15" customHeight="1">
      <c r="B68" s="670" t="s">
        <v>543</v>
      </c>
      <c r="C68" s="670"/>
      <c r="D68" s="670"/>
      <c r="E68" s="670"/>
      <c r="F68" s="670"/>
      <c r="G68" s="670"/>
      <c r="H68" s="670"/>
      <c r="I68" s="670"/>
      <c r="J68" s="670"/>
      <c r="K68" s="670"/>
      <c r="L68" s="670"/>
      <c r="M68" s="670"/>
    </row>
    <row r="69" spans="2:13" s="34" customFormat="1" ht="15" customHeight="1">
      <c r="B69" s="670" t="s">
        <v>1747</v>
      </c>
      <c r="C69" s="670"/>
      <c r="D69" s="670"/>
      <c r="E69" s="670"/>
      <c r="F69" s="670"/>
      <c r="G69" s="670"/>
      <c r="H69" s="670"/>
      <c r="I69" s="670"/>
      <c r="J69" s="670"/>
      <c r="K69" s="670"/>
      <c r="L69" s="670"/>
      <c r="M69" s="670"/>
    </row>
    <row r="70" spans="2:13" s="34" customFormat="1" ht="15" customHeight="1">
      <c r="B70" s="51"/>
      <c r="E70" s="50"/>
      <c r="F70" s="50"/>
      <c r="G70" s="50"/>
      <c r="H70" s="50"/>
      <c r="I70" s="50"/>
      <c r="J70" s="50"/>
      <c r="K70" s="50"/>
      <c r="L70" s="50"/>
    </row>
    <row r="71" spans="2:13" s="34" customFormat="1" ht="15" customHeight="1">
      <c r="E71" s="50"/>
      <c r="F71" s="50"/>
      <c r="G71" s="50"/>
      <c r="H71" s="50"/>
      <c r="I71" s="50"/>
      <c r="J71" s="50"/>
      <c r="K71" s="50"/>
      <c r="L71" s="50"/>
    </row>
    <row r="72" spans="2:13" s="34" customFormat="1" ht="15" customHeight="1">
      <c r="B72" s="51"/>
      <c r="E72" s="50"/>
      <c r="F72" s="50"/>
      <c r="G72" s="50"/>
      <c r="H72" s="50"/>
      <c r="I72" s="50"/>
      <c r="J72" s="50"/>
      <c r="K72" s="50"/>
      <c r="L72" s="50"/>
    </row>
    <row r="73" spans="2:13" s="34" customFormat="1" ht="15" customHeight="1">
      <c r="E73" s="50"/>
      <c r="F73" s="50"/>
      <c r="G73" s="50"/>
      <c r="H73" s="50"/>
      <c r="I73" s="50"/>
      <c r="J73" s="50"/>
      <c r="K73" s="50"/>
      <c r="L73" s="50"/>
    </row>
    <row r="74" spans="2:13" s="34" customFormat="1" ht="15" customHeight="1">
      <c r="B74" s="51"/>
      <c r="E74" s="50"/>
      <c r="F74" s="50"/>
      <c r="G74" s="50"/>
      <c r="H74" s="50"/>
      <c r="I74" s="50"/>
      <c r="J74" s="50"/>
      <c r="K74" s="50"/>
      <c r="L74" s="50"/>
    </row>
    <row r="75" spans="2:13" s="34" customFormat="1" ht="15" customHeight="1">
      <c r="E75" s="50"/>
      <c r="F75" s="50"/>
      <c r="G75" s="50"/>
      <c r="H75" s="50"/>
      <c r="I75" s="50"/>
      <c r="J75" s="50"/>
      <c r="K75" s="50"/>
      <c r="L75" s="50"/>
    </row>
    <row r="76" spans="2:13" s="34" customFormat="1" ht="15" customHeight="1">
      <c r="B76" s="51"/>
      <c r="E76" s="50"/>
      <c r="F76" s="50"/>
      <c r="G76" s="50"/>
      <c r="H76" s="50"/>
      <c r="I76" s="50"/>
      <c r="J76" s="50"/>
      <c r="K76" s="50"/>
      <c r="L76" s="50"/>
    </row>
    <row r="78" spans="2:13" ht="15" customHeight="1">
      <c r="B78" s="5"/>
    </row>
    <row r="80" spans="2:13" ht="15" customHeight="1">
      <c r="B80" s="5"/>
    </row>
    <row r="82" spans="2:2" ht="15" customHeight="1">
      <c r="B82" s="5"/>
    </row>
    <row r="84" spans="2:2" ht="15" customHeight="1">
      <c r="B84" s="5"/>
    </row>
  </sheetData>
  <mergeCells count="29">
    <mergeCell ref="B69:M69"/>
    <mergeCell ref="C2:C4"/>
    <mergeCell ref="C63:L63"/>
    <mergeCell ref="C43:L43"/>
    <mergeCell ref="C54:L54"/>
    <mergeCell ref="E6:E7"/>
    <mergeCell ref="J6:J7"/>
    <mergeCell ref="C8:L8"/>
    <mergeCell ref="C39:L39"/>
    <mergeCell ref="C17:L17"/>
    <mergeCell ref="C24:L24"/>
    <mergeCell ref="C31:L31"/>
    <mergeCell ref="B68:M68"/>
    <mergeCell ref="B67:M67"/>
    <mergeCell ref="B6:B7"/>
    <mergeCell ref="C61:L61"/>
    <mergeCell ref="D1:M1"/>
    <mergeCell ref="E2:H2"/>
    <mergeCell ref="E3:H3"/>
    <mergeCell ref="I3:L3"/>
    <mergeCell ref="I2:L2"/>
    <mergeCell ref="C6:C7"/>
    <mergeCell ref="D6:D7"/>
    <mergeCell ref="G6:G7"/>
    <mergeCell ref="H6:H7"/>
    <mergeCell ref="L6:L7"/>
    <mergeCell ref="K6:K7"/>
    <mergeCell ref="F6:F7"/>
    <mergeCell ref="I6:I7"/>
  </mergeCells>
  <hyperlinks>
    <hyperlink ref="I2" r:id="rId1" display="Курс НБУ"/>
    <hyperlink ref="B38:D38" location="'S250'!A1" display="'S250'!A1"/>
    <hyperlink ref="D37" location="'S250'!A1" display="'S250'!A1"/>
    <hyperlink ref="B37:D37" location="'S275'!A1" display="'S275'!A1"/>
    <hyperlink ref="D36" location="'S275'!A1" display="'S275'!A1"/>
    <hyperlink ref="B36:D36" location="'S300'!A1" display="'S300'!A1"/>
    <hyperlink ref="B35:D35" location="'S330'!A1" display="'S330'!A1"/>
    <hyperlink ref="B34:D34" location="S370N!A1" display="S370N!A1"/>
    <hyperlink ref="B33:D33" location="S420N!A1" display="S420N!A1"/>
    <hyperlink ref="B30:D30" location="S300S!A1" display="S300S!A1"/>
    <hyperlink ref="B29:D29" location="S330S!A1" display="S330S!A1"/>
    <hyperlink ref="B28:D28" location="S370NS!A1" display="S370NS!A1"/>
    <hyperlink ref="B27:D27" location="S420NS!A1" display="S420NS!A1"/>
    <hyperlink ref="B25:D25" location="S520S!A1" display="S520S!A1"/>
    <hyperlink ref="B21:D21" location="S370NL!A1" display="S370NL!A1"/>
    <hyperlink ref="B20:D20" location="S420NL!A1" display="S420NL!A1"/>
    <hyperlink ref="B16:D16" location="'G340'!A1" display="'G340'!A1"/>
    <hyperlink ref="B15:D15" location="'G380'!A1" display="'G380'!A1"/>
    <hyperlink ref="B13:D13" location="G500!R1C1" display="G500!R1C1"/>
    <hyperlink ref="B11:D11" location="'G650'!A1" display="'G650'!A1"/>
    <hyperlink ref="B60:D60" location="'A380'!A1" display="'A380'!A1"/>
    <hyperlink ref="B59:D59" location="A380P!A1" display="A380P!A1"/>
    <hyperlink ref="B52:D52" location="'C240'!A1" display="'C240'!A1"/>
    <hyperlink ref="B53:D53" location="'C240A'!A1" display="'C240A'!A1"/>
    <hyperlink ref="B50:D50" location="'C270'!A1" display="'C270'!A1"/>
    <hyperlink ref="B51:D51" location="'C270A'!A1" display="'C270A'!A1"/>
    <hyperlink ref="B48:D48" location="'C300'!A1" display="'C300'!A1"/>
    <hyperlink ref="B49:D49" location="'C300A'!A1" display="'C300A'!A1"/>
    <hyperlink ref="B46:D46" location="'C330'!A1" display="'C330'!A1"/>
    <hyperlink ref="B47:D47" location="'C330A'!A1" display="'C330A'!A1"/>
    <hyperlink ref="B44:D44" location="'C360'!A1" display="'C360'!A1"/>
    <hyperlink ref="B45:D45" location="'C360A'!A1" display="'C360A'!A1"/>
    <hyperlink ref="B42:D42" location="'R380'!A1" display="'R380'!A1"/>
    <hyperlink ref="B41:D41" location="'R420'!A1" display="'R420'!A1"/>
    <hyperlink ref="B40:D40" location="'R460'!A1" display="'R460'!A1"/>
    <hyperlink ref="C64:D64" location="RG370R!A1" display="RG370R"/>
    <hyperlink ref="B23:D23" location="S300L!A1" display="S300L!A1"/>
    <hyperlink ref="B22:D22" location="S330L!A1" display="S330L!A1"/>
    <hyperlink ref="B67:M67" location="Accessories!A1" display="Дополнительное оборудование и Аксессуары"/>
    <hyperlink ref="B68:M68" location="Parts!A1" display="Запасные части и материалы"/>
    <hyperlink ref="D9" location="'G650'!A1" display="'G650'!A1"/>
    <hyperlink ref="B64:D64" location="RG370R!A1" display="RG370R!A1"/>
    <hyperlink ref="B9:D9" location="'G850'!A1" display="'G850'!A1"/>
    <hyperlink ref="B69:M69" location="'Material Colors'!A1" display="Цвет: баллона, стеклопластика и декор (варианты обивки)"/>
    <hyperlink ref="D12" location="G650LF!A1" display="G650LF!A1"/>
    <hyperlink ref="B12:D12" location="'G580'!A1" display="'G580'!A1"/>
    <hyperlink ref="B62:D62" location="'N585'!A1" display="'N585'!A1"/>
    <hyperlink ref="B18:D18" location="S520L!A1" display="S520L!A1"/>
    <hyperlink ref="B19:D19" location="S470NL!A1" display="S470NL!A1"/>
    <hyperlink ref="B26:D26" location="S470NS!A1" display="S470NS!A1"/>
    <hyperlink ref="B32:D32" location="S470N!A1" display="S470N!A1"/>
    <hyperlink ref="C14:D14" location="G480EF!A1" display="G480EF!A1"/>
    <hyperlink ref="B14:D14" location="'G420'!A1" display="'G420'!A1"/>
    <hyperlink ref="O11" r:id="rId2"/>
    <hyperlink ref="O9" r:id="rId3"/>
    <hyperlink ref="O12" r:id="rId4"/>
    <hyperlink ref="O13" r:id="rId5"/>
    <hyperlink ref="O14" r:id="rId6"/>
    <hyperlink ref="O16" r:id="rId7"/>
    <hyperlink ref="O15" r:id="rId8"/>
    <hyperlink ref="O18" r:id="rId9"/>
    <hyperlink ref="O19" r:id="rId10"/>
    <hyperlink ref="O20" r:id="rId11"/>
    <hyperlink ref="O21" r:id="rId12"/>
    <hyperlink ref="O22" r:id="rId13"/>
    <hyperlink ref="O23" r:id="rId14"/>
    <hyperlink ref="O26" r:id="rId15"/>
    <hyperlink ref="O27" r:id="rId16"/>
    <hyperlink ref="O28" r:id="rId17"/>
    <hyperlink ref="O29" r:id="rId18"/>
    <hyperlink ref="O30" r:id="rId19"/>
    <hyperlink ref="O25" r:id="rId20"/>
    <hyperlink ref="O32" r:id="rId21"/>
    <hyperlink ref="O33" r:id="rId22"/>
    <hyperlink ref="O34" r:id="rId23"/>
    <hyperlink ref="O35" r:id="rId24"/>
    <hyperlink ref="O36" r:id="rId25"/>
    <hyperlink ref="O37:O38" r:id="rId26" display="http://grandboats.kiev.ua/grand/silver-line/s300/"/>
    <hyperlink ref="O37" r:id="rId27"/>
    <hyperlink ref="O38" r:id="rId28"/>
    <hyperlink ref="O40" r:id="rId29"/>
    <hyperlink ref="O41" r:id="rId30"/>
    <hyperlink ref="O42" r:id="rId31"/>
    <hyperlink ref="O44" r:id="rId32"/>
    <hyperlink ref="O45" r:id="rId33"/>
    <hyperlink ref="O46" r:id="rId34"/>
    <hyperlink ref="O47:O53" r:id="rId35" display="http://grandboats.kiev.ua/grand/corvette/c330/"/>
    <hyperlink ref="O48" r:id="rId36"/>
    <hyperlink ref="O49" r:id="rId37"/>
    <hyperlink ref="O50" r:id="rId38"/>
    <hyperlink ref="O51" r:id="rId39"/>
    <hyperlink ref="O52" r:id="rId40"/>
    <hyperlink ref="O53" r:id="rId41"/>
    <hyperlink ref="O59" r:id="rId42"/>
    <hyperlink ref="O60" r:id="rId43"/>
    <hyperlink ref="O62" r:id="rId44"/>
    <hyperlink ref="D10" location="G850GHL!A1" display="G850GHL!A1"/>
    <hyperlink ref="O10" r:id="rId45"/>
    <hyperlink ref="B10:D10" location="'G750'!A1" display="'G750'!A1"/>
    <hyperlink ref="I2:L2" r:id="rId46" display="Курс НБУ"/>
  </hyperlinks>
  <pageMargins left="0.24" right="0.23622047244094491" top="0.15748031496062992" bottom="0.15748031496062992" header="0.15748031496062992" footer="0.15748031496062992"/>
  <pageSetup paperSize="9" scale="55" orientation="portrait" horizontalDpi="180" verticalDpi="180" r:id="rId47"/>
  <headerFooter>
    <oddFooter>&amp;C&amp;G
&amp;"Tahoma,полужирный"&amp;8ООО "ГЕРМАНТОН"&amp;"Tahoma,обычный" - Официальный дистрибьютор GRAND Marine в Украине
тел.:  +38 (044) 229-49-25, (067) 545-80-64, (095) 328-26-15</oddFooter>
  </headerFooter>
  <legacyDrawingHF r:id="rId48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B2:S63"/>
  <sheetViews>
    <sheetView showGridLines="0" workbookViewId="0">
      <pane ySplit="2" topLeftCell="A3" activePane="bottomLeft" state="frozen"/>
      <selection pane="bottomLeft" activeCell="S49" sqref="S49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 customWidth="1"/>
    <col min="10" max="14" width="19.5703125" style="50" hidden="1" customWidth="1" outlineLevel="1"/>
    <col min="15" max="15" width="21.28515625" style="50" hidden="1" customWidth="1" outlineLevel="1"/>
    <col min="16" max="16" width="29" style="50" hidden="1" customWidth="1" outlineLevel="1"/>
    <col min="17" max="17" width="19.5703125" style="50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80" t="s">
        <v>110</v>
      </c>
      <c r="C2" s="680"/>
      <c r="D2" s="680"/>
      <c r="E2" s="680"/>
      <c r="F2" s="680"/>
      <c r="G2" s="680"/>
      <c r="H2" s="680"/>
      <c r="R2" s="679" t="s">
        <v>1986</v>
      </c>
      <c r="S2" s="679"/>
    </row>
    <row r="3" spans="2:19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9" ht="15.75" hidden="1" customHeight="1" outlineLevel="1">
      <c r="B4" s="67"/>
      <c r="C4" s="677" t="s">
        <v>20</v>
      </c>
      <c r="D4" s="677"/>
      <c r="E4" s="78"/>
      <c r="F4" s="678">
        <v>520</v>
      </c>
      <c r="G4" s="678"/>
      <c r="H4" s="73"/>
    </row>
    <row r="5" spans="2:19" ht="15.75" hidden="1" customHeight="1" outlineLevel="1">
      <c r="B5" s="67"/>
      <c r="C5" s="677" t="s">
        <v>21</v>
      </c>
      <c r="D5" s="677"/>
      <c r="E5" s="78"/>
      <c r="F5" s="678">
        <v>385</v>
      </c>
      <c r="G5" s="678"/>
      <c r="H5" s="73"/>
    </row>
    <row r="6" spans="2:19" ht="15.75" hidden="1" customHeight="1" outlineLevel="1">
      <c r="B6" s="67"/>
      <c r="C6" s="677" t="s">
        <v>22</v>
      </c>
      <c r="D6" s="677"/>
      <c r="E6" s="78"/>
      <c r="F6" s="678">
        <v>220</v>
      </c>
      <c r="G6" s="678"/>
      <c r="H6" s="73"/>
    </row>
    <row r="7" spans="2:19" ht="15.75" hidden="1" customHeight="1" outlineLevel="1">
      <c r="B7" s="67"/>
      <c r="C7" s="677" t="s">
        <v>23</v>
      </c>
      <c r="D7" s="677"/>
      <c r="E7" s="78"/>
      <c r="F7" s="678">
        <v>115</v>
      </c>
      <c r="G7" s="678"/>
      <c r="H7" s="73"/>
    </row>
    <row r="8" spans="2:19" ht="15.75" hidden="1" customHeight="1" outlineLevel="1">
      <c r="B8" s="67"/>
      <c r="C8" s="677" t="s">
        <v>24</v>
      </c>
      <c r="D8" s="677"/>
      <c r="E8" s="78"/>
      <c r="F8" s="678">
        <v>50</v>
      </c>
      <c r="G8" s="678"/>
      <c r="H8" s="73"/>
    </row>
    <row r="9" spans="2:19" ht="15.75" hidden="1" customHeight="1" outlineLevel="1">
      <c r="B9" s="67"/>
      <c r="C9" s="677" t="s">
        <v>40</v>
      </c>
      <c r="D9" s="677"/>
      <c r="E9" s="78"/>
      <c r="F9" s="678">
        <v>285</v>
      </c>
      <c r="G9" s="678"/>
      <c r="H9" s="73"/>
    </row>
    <row r="10" spans="2:19" ht="15.75" hidden="1" customHeight="1" outlineLevel="1">
      <c r="B10" s="67"/>
      <c r="C10" s="677" t="s">
        <v>25</v>
      </c>
      <c r="D10" s="677"/>
      <c r="E10" s="78"/>
      <c r="F10" s="678">
        <v>1000</v>
      </c>
      <c r="G10" s="678"/>
      <c r="H10" s="73"/>
    </row>
    <row r="11" spans="2:19" ht="15.75" hidden="1" customHeight="1" outlineLevel="1">
      <c r="B11" s="67"/>
      <c r="C11" s="677" t="s">
        <v>26</v>
      </c>
      <c r="D11" s="677"/>
      <c r="E11" s="78"/>
      <c r="F11" s="678">
        <v>9</v>
      </c>
      <c r="G11" s="678"/>
      <c r="H11" s="73"/>
    </row>
    <row r="12" spans="2:19" ht="15.75" hidden="1" customHeight="1" outlineLevel="1">
      <c r="B12" s="67"/>
      <c r="C12" s="677" t="s">
        <v>27</v>
      </c>
      <c r="D12" s="677"/>
      <c r="E12" s="78"/>
      <c r="F12" s="678">
        <v>5</v>
      </c>
      <c r="G12" s="678"/>
      <c r="H12" s="73"/>
    </row>
    <row r="13" spans="2:19" ht="15.75" hidden="1" customHeight="1" outlineLevel="1">
      <c r="B13" s="67"/>
      <c r="C13" s="677" t="s">
        <v>28</v>
      </c>
      <c r="D13" s="677"/>
      <c r="E13" s="78"/>
      <c r="F13" s="678">
        <v>70</v>
      </c>
      <c r="G13" s="678"/>
      <c r="H13" s="73"/>
    </row>
    <row r="14" spans="2:19" ht="15.75" hidden="1" customHeight="1" outlineLevel="1">
      <c r="B14" s="67"/>
      <c r="C14" s="677" t="s">
        <v>29</v>
      </c>
      <c r="D14" s="677"/>
      <c r="E14" s="78"/>
      <c r="F14" s="678">
        <v>100</v>
      </c>
      <c r="G14" s="678"/>
      <c r="H14" s="73"/>
    </row>
    <row r="15" spans="2:19" ht="15.75" hidden="1" customHeight="1" outlineLevel="1">
      <c r="B15" s="67"/>
      <c r="C15" s="677" t="s">
        <v>30</v>
      </c>
      <c r="D15" s="677"/>
      <c r="E15" s="78"/>
      <c r="F15" s="678">
        <v>175</v>
      </c>
      <c r="G15" s="678"/>
      <c r="H15" s="73"/>
    </row>
    <row r="16" spans="2:19" ht="15.75" hidden="1" customHeight="1" outlineLevel="1">
      <c r="B16" s="67"/>
      <c r="C16" s="677" t="s">
        <v>31</v>
      </c>
      <c r="D16" s="677"/>
      <c r="E16" s="78"/>
      <c r="F16" s="678">
        <v>508</v>
      </c>
      <c r="G16" s="678"/>
      <c r="H16" s="73"/>
    </row>
    <row r="17" spans="2:17" ht="15.75" hidden="1" customHeight="1" outlineLevel="1">
      <c r="B17" s="67"/>
      <c r="C17" s="677" t="s">
        <v>32</v>
      </c>
      <c r="D17" s="677"/>
      <c r="E17" s="78"/>
      <c r="F17" s="678" t="s">
        <v>58</v>
      </c>
      <c r="G17" s="678"/>
      <c r="H17" s="73"/>
    </row>
    <row r="18" spans="2:17" ht="15.75" hidden="1" customHeight="1" outlineLevel="1">
      <c r="B18" s="67"/>
      <c r="C18" s="677" t="s">
        <v>34</v>
      </c>
      <c r="D18" s="677"/>
      <c r="E18" s="78"/>
      <c r="F18" s="678" t="s">
        <v>35</v>
      </c>
      <c r="G18" s="678"/>
      <c r="H18" s="73"/>
    </row>
    <row r="19" spans="2:17" ht="15.75" hidden="1" customHeight="1" outlineLevel="1">
      <c r="B19" s="67"/>
      <c r="C19" s="677" t="s">
        <v>41</v>
      </c>
      <c r="D19" s="677"/>
      <c r="E19" s="78"/>
      <c r="F19" s="678" t="s">
        <v>53</v>
      </c>
      <c r="G19" s="678"/>
      <c r="H19" s="73"/>
    </row>
    <row r="20" spans="2:17" ht="15.75" hidden="1" customHeight="1" outlineLevel="1">
      <c r="B20" s="67"/>
      <c r="C20" s="682" t="s">
        <v>183</v>
      </c>
      <c r="D20" s="682"/>
      <c r="E20" s="78"/>
      <c r="F20" s="678" t="s">
        <v>63</v>
      </c>
      <c r="G20" s="678"/>
      <c r="H20" s="73"/>
    </row>
    <row r="21" spans="2:17" ht="15.75" hidden="1" customHeight="1" outlineLevel="1">
      <c r="B21" s="67"/>
      <c r="C21" s="682" t="s">
        <v>184</v>
      </c>
      <c r="D21" s="682"/>
      <c r="E21" s="78"/>
      <c r="F21" s="678" t="s">
        <v>190</v>
      </c>
      <c r="G21" s="678"/>
      <c r="H21" s="73"/>
    </row>
    <row r="22" spans="2:17" ht="15.75" hidden="1" customHeight="1" outlineLevel="1">
      <c r="B22" s="67"/>
      <c r="C22" s="682" t="s">
        <v>186</v>
      </c>
      <c r="D22" s="682"/>
      <c r="E22" s="78"/>
      <c r="F22" s="678" t="s">
        <v>188</v>
      </c>
      <c r="G22" s="678"/>
      <c r="H22" s="73"/>
    </row>
    <row r="23" spans="2:17" ht="15.75" hidden="1" customHeight="1" outlineLevel="1">
      <c r="B23" s="67"/>
      <c r="C23" s="682" t="s">
        <v>39</v>
      </c>
      <c r="D23" s="682"/>
      <c r="E23" s="78"/>
      <c r="F23" s="678">
        <v>350</v>
      </c>
      <c r="G23" s="678"/>
      <c r="H23" s="73"/>
    </row>
    <row r="24" spans="2:17" ht="15.75" customHeight="1" collapsed="1">
      <c r="B24" s="69"/>
      <c r="C24" s="70"/>
      <c r="D24" s="70"/>
      <c r="E24" s="178"/>
      <c r="F24" s="70"/>
      <c r="G24" s="70"/>
      <c r="H24" s="71"/>
    </row>
    <row r="25" spans="2:17" ht="15.75" customHeight="1" outlineLevel="1">
      <c r="B25" s="64" t="s">
        <v>43</v>
      </c>
      <c r="C25" s="213" t="s">
        <v>48</v>
      </c>
      <c r="D25" s="107"/>
      <c r="E25" s="175" t="s">
        <v>1</v>
      </c>
      <c r="F25" s="107" t="s">
        <v>1</v>
      </c>
      <c r="G25" s="107" t="s">
        <v>44</v>
      </c>
      <c r="H25" s="65" t="s">
        <v>45</v>
      </c>
    </row>
    <row r="26" spans="2:17" ht="15.75" customHeight="1" outlineLevel="1">
      <c r="B26" s="104">
        <v>1122</v>
      </c>
      <c r="C26" s="677" t="s">
        <v>156</v>
      </c>
      <c r="D26" s="677"/>
      <c r="E26" s="165">
        <v>8240</v>
      </c>
      <c r="F26" s="168">
        <f>E26*'Прайс-лист'!I3*(1-'Прайс-лист'!$E$3)</f>
        <v>6592</v>
      </c>
      <c r="G26" s="104"/>
      <c r="H26" s="169">
        <f>F26</f>
        <v>6592</v>
      </c>
    </row>
    <row r="27" spans="2:17" ht="15.75" hidden="1" customHeight="1" outlineLevel="2">
      <c r="B27" s="686" t="s">
        <v>1768</v>
      </c>
      <c r="C27" s="686"/>
      <c r="D27" s="686"/>
      <c r="E27" s="686"/>
      <c r="F27" s="686"/>
      <c r="G27" s="686"/>
      <c r="H27" s="686"/>
    </row>
    <row r="28" spans="2:17" ht="339.75" hidden="1" customHeight="1" outlineLevel="2">
      <c r="B28" s="104"/>
      <c r="C28" s="685" t="s">
        <v>2067</v>
      </c>
      <c r="D28" s="685"/>
      <c r="E28" s="685"/>
      <c r="F28" s="685"/>
      <c r="G28" s="685"/>
      <c r="H28" s="685"/>
    </row>
    <row r="29" spans="2:17" ht="15.75" customHeight="1" outlineLevel="1" collapsed="1">
      <c r="B29" s="686" t="s">
        <v>1936</v>
      </c>
      <c r="C29" s="686"/>
      <c r="D29" s="686"/>
      <c r="E29" s="686"/>
      <c r="F29" s="686"/>
      <c r="G29" s="686"/>
      <c r="H29" s="686"/>
    </row>
    <row r="30" spans="2:17" ht="15.75" customHeight="1" outlineLevel="1">
      <c r="B30" s="104">
        <v>2475</v>
      </c>
      <c r="C30" s="105" t="s">
        <v>5</v>
      </c>
      <c r="D30" s="100" t="s">
        <v>840</v>
      </c>
      <c r="E30" s="173">
        <v>366</v>
      </c>
      <c r="F30" s="168">
        <f>E30*'Прайс-лист'!I3*(1-'Прайс-лист'!$E$3)</f>
        <v>292.8</v>
      </c>
      <c r="G30" s="137">
        <v>0</v>
      </c>
      <c r="H30" s="169">
        <f>F30*G30</f>
        <v>0</v>
      </c>
      <c r="J30" s="235" t="s">
        <v>840</v>
      </c>
      <c r="K30" s="235" t="s">
        <v>840</v>
      </c>
      <c r="L30" s="235" t="s">
        <v>840</v>
      </c>
      <c r="M30" s="235" t="s">
        <v>840</v>
      </c>
      <c r="N30" s="235" t="s">
        <v>840</v>
      </c>
      <c r="O30" s="235" t="s">
        <v>840</v>
      </c>
      <c r="P30" s="235" t="s">
        <v>1983</v>
      </c>
      <c r="Q30" s="235" t="s">
        <v>840</v>
      </c>
    </row>
    <row r="31" spans="2:17" ht="15.75" customHeight="1" outlineLevel="1">
      <c r="B31" s="66"/>
      <c r="C31" s="535" t="s">
        <v>2165</v>
      </c>
      <c r="D31" s="537" t="s">
        <v>840</v>
      </c>
      <c r="E31" s="173">
        <v>23</v>
      </c>
      <c r="F31" s="168">
        <f>E31*'Прайс-лист'!I3*(1-'Прайс-лист'!$E$3)</f>
        <v>18.400000000000002</v>
      </c>
      <c r="G31" s="137">
        <v>0</v>
      </c>
      <c r="H31" s="169">
        <f t="shared" ref="H31:H37" si="0">F31*G31</f>
        <v>0</v>
      </c>
      <c r="J31" s="237" t="s">
        <v>1762</v>
      </c>
      <c r="K31" s="240" t="s">
        <v>2164</v>
      </c>
      <c r="L31" s="235" t="s">
        <v>1764</v>
      </c>
      <c r="M31" s="240" t="s">
        <v>2147</v>
      </c>
      <c r="N31" s="240" t="s">
        <v>2150</v>
      </c>
      <c r="O31" s="396" t="s">
        <v>1973</v>
      </c>
      <c r="P31" s="396" t="s">
        <v>1977</v>
      </c>
      <c r="Q31" s="240" t="s">
        <v>1956</v>
      </c>
    </row>
    <row r="32" spans="2:17" ht="15.75" customHeight="1" outlineLevel="1">
      <c r="B32" s="104">
        <v>2127</v>
      </c>
      <c r="C32" s="535" t="s">
        <v>2169</v>
      </c>
      <c r="D32" s="537" t="s">
        <v>840</v>
      </c>
      <c r="E32" s="173">
        <v>177</v>
      </c>
      <c r="F32" s="168">
        <f>E32*'Прайс-лист'!I3*(1-'Прайс-лист'!$E$3)</f>
        <v>141.6</v>
      </c>
      <c r="G32" s="137">
        <v>0</v>
      </c>
      <c r="H32" s="168">
        <f>F32*G32</f>
        <v>0</v>
      </c>
      <c r="J32" s="237" t="s">
        <v>1939</v>
      </c>
      <c r="K32" s="235" t="s">
        <v>2161</v>
      </c>
      <c r="L32" s="237" t="s">
        <v>1762</v>
      </c>
      <c r="M32" s="237" t="s">
        <v>2148</v>
      </c>
      <c r="N32" s="237" t="s">
        <v>2151</v>
      </c>
      <c r="O32" s="396" t="s">
        <v>1974</v>
      </c>
      <c r="P32" s="396" t="s">
        <v>1978</v>
      </c>
      <c r="Q32" s="235" t="s">
        <v>1955</v>
      </c>
    </row>
    <row r="33" spans="2:17" ht="15.75" customHeight="1" outlineLevel="1">
      <c r="B33" s="501"/>
      <c r="C33" s="535" t="s">
        <v>2176</v>
      </c>
      <c r="D33" s="537" t="s">
        <v>840</v>
      </c>
      <c r="E33" s="173">
        <v>2690</v>
      </c>
      <c r="F33" s="168">
        <f>E33*'Прайс-лист'!I3*(1-'Прайс-лист'!$E$3)</f>
        <v>2152</v>
      </c>
      <c r="G33" s="137">
        <v>0</v>
      </c>
      <c r="H33" s="168">
        <f>F33*G33</f>
        <v>0</v>
      </c>
      <c r="J33" s="237" t="s">
        <v>1938</v>
      </c>
      <c r="K33" s="243" t="s">
        <v>2162</v>
      </c>
      <c r="L33" s="236"/>
      <c r="M33" s="237" t="s">
        <v>2149</v>
      </c>
      <c r="N33" s="237" t="s">
        <v>2152</v>
      </c>
      <c r="O33" s="373"/>
      <c r="P33" s="396" t="s">
        <v>1979</v>
      </c>
      <c r="Q33" s="239"/>
    </row>
    <row r="34" spans="2:17" ht="15.75" customHeight="1" outlineLevel="1">
      <c r="B34" s="501"/>
      <c r="C34" s="535" t="s">
        <v>2175</v>
      </c>
      <c r="D34" s="537" t="s">
        <v>840</v>
      </c>
      <c r="E34" s="173">
        <v>3733</v>
      </c>
      <c r="F34" s="168">
        <f>E34*'Прайс-лист'!I3*(1-'Прайс-лист'!$E$3)</f>
        <v>2986.4</v>
      </c>
      <c r="G34" s="137">
        <v>0</v>
      </c>
      <c r="H34" s="169">
        <f>F34*G34</f>
        <v>0</v>
      </c>
      <c r="J34" s="240" t="s">
        <v>1763</v>
      </c>
      <c r="K34" s="236" t="s">
        <v>2167</v>
      </c>
      <c r="L34" s="243"/>
      <c r="M34" s="243"/>
      <c r="N34" s="243"/>
      <c r="O34" s="237"/>
      <c r="P34" s="396" t="s">
        <v>1980</v>
      </c>
      <c r="Q34" s="237"/>
    </row>
    <row r="35" spans="2:17" ht="15.75" customHeight="1" outlineLevel="1">
      <c r="B35" s="104">
        <v>2004</v>
      </c>
      <c r="C35" s="535" t="s">
        <v>842</v>
      </c>
      <c r="D35" s="537" t="s">
        <v>840</v>
      </c>
      <c r="E35" s="173">
        <v>0</v>
      </c>
      <c r="F35" s="168">
        <f>E35*'Прайс-лист'!I3*(1-'Прайс-лист'!$E$3)</f>
        <v>0</v>
      </c>
      <c r="G35" s="137">
        <v>0</v>
      </c>
      <c r="H35" s="169">
        <f t="shared" si="0"/>
        <v>0</v>
      </c>
      <c r="J35" s="240" t="s">
        <v>1764</v>
      </c>
      <c r="K35" s="506" t="s">
        <v>1777</v>
      </c>
      <c r="L35" s="243"/>
      <c r="M35" s="243"/>
      <c r="N35" s="243"/>
      <c r="O35" s="239"/>
      <c r="P35" s="396" t="s">
        <v>1981</v>
      </c>
      <c r="Q35" s="240"/>
    </row>
    <row r="36" spans="2:17" ht="15.75" customHeight="1" outlineLevel="1">
      <c r="B36" s="104">
        <v>3056</v>
      </c>
      <c r="C36" s="106" t="s">
        <v>841</v>
      </c>
      <c r="D36" s="99" t="s">
        <v>840</v>
      </c>
      <c r="E36" s="173">
        <v>119</v>
      </c>
      <c r="F36" s="168">
        <f>E36*'Прайс-лист'!I3*(1-'Прайс-лист'!$E$3)</f>
        <v>95.2</v>
      </c>
      <c r="G36" s="137">
        <v>0</v>
      </c>
      <c r="H36" s="169">
        <f t="shared" si="0"/>
        <v>0</v>
      </c>
      <c r="J36" s="240"/>
      <c r="K36" s="506" t="s">
        <v>2166</v>
      </c>
      <c r="L36" s="240"/>
      <c r="M36" s="240"/>
      <c r="N36" s="240"/>
      <c r="O36" s="239"/>
      <c r="P36" s="396"/>
      <c r="Q36" s="240"/>
    </row>
    <row r="37" spans="2:17" ht="15.75" customHeight="1" outlineLevel="1">
      <c r="B37" s="386" t="s">
        <v>1951</v>
      </c>
      <c r="C37" s="387" t="s">
        <v>1954</v>
      </c>
      <c r="D37" s="99" t="s">
        <v>840</v>
      </c>
      <c r="E37" s="200">
        <v>0</v>
      </c>
      <c r="F37" s="168">
        <f>E37*'Прайс-лист'!I3*(1-'Прайс-лист'!$E$3)</f>
        <v>0</v>
      </c>
      <c r="G37" s="137">
        <v>0</v>
      </c>
      <c r="H37" s="169">
        <f t="shared" si="0"/>
        <v>0</v>
      </c>
      <c r="O37" s="238"/>
      <c r="Q37" s="240"/>
    </row>
    <row r="38" spans="2:17" ht="15.75" customHeight="1" outlineLevel="1">
      <c r="B38" s="686" t="s">
        <v>6</v>
      </c>
      <c r="C38" s="686"/>
      <c r="D38" s="686"/>
      <c r="E38" s="686"/>
      <c r="F38" s="686"/>
      <c r="G38" s="686"/>
      <c r="H38" s="686"/>
      <c r="J38" s="143"/>
      <c r="K38" s="112"/>
      <c r="L38" s="112"/>
      <c r="M38" s="241"/>
      <c r="N38" s="241"/>
      <c r="O38" s="238"/>
      <c r="Q38" s="240"/>
    </row>
    <row r="39" spans="2:17" ht="15.75" customHeight="1" outlineLevel="1">
      <c r="B39" s="108">
        <v>4144</v>
      </c>
      <c r="C39" s="683" t="s">
        <v>1984</v>
      </c>
      <c r="D39" s="683"/>
      <c r="E39" s="179">
        <v>23</v>
      </c>
      <c r="F39" s="168">
        <f>E39*'Прайс-лист'!I3*(1-'Прайс-лист'!$E$3)</f>
        <v>18.400000000000002</v>
      </c>
      <c r="G39" s="137">
        <v>0</v>
      </c>
      <c r="H39" s="169">
        <f t="shared" ref="H39:H57" si="1">F39*G39</f>
        <v>0</v>
      </c>
    </row>
    <row r="40" spans="2:17" ht="15.75" customHeight="1" outlineLevel="1">
      <c r="B40" s="108">
        <v>2425</v>
      </c>
      <c r="C40" s="683" t="s">
        <v>2035</v>
      </c>
      <c r="D40" s="683"/>
      <c r="E40" s="179">
        <v>414</v>
      </c>
      <c r="F40" s="168">
        <f>E40*'Прайс-лист'!I3*(1-'Прайс-лист'!$E$3)</f>
        <v>331.20000000000005</v>
      </c>
      <c r="G40" s="137">
        <v>0</v>
      </c>
      <c r="H40" s="169">
        <f t="shared" si="1"/>
        <v>0</v>
      </c>
    </row>
    <row r="41" spans="2:17" ht="15.75" customHeight="1" outlineLevel="1">
      <c r="B41" s="231">
        <v>250701</v>
      </c>
      <c r="C41" s="683" t="s">
        <v>81</v>
      </c>
      <c r="D41" s="683"/>
      <c r="E41" s="179">
        <v>941</v>
      </c>
      <c r="F41" s="168">
        <f>E41*'Прайс-лист'!I3*(1-'Прайс-лист'!$E$3)</f>
        <v>752.80000000000007</v>
      </c>
      <c r="G41" s="137">
        <v>0</v>
      </c>
      <c r="H41" s="169">
        <f t="shared" si="1"/>
        <v>0</v>
      </c>
    </row>
    <row r="42" spans="2:17" ht="15.75" customHeight="1" outlineLevel="1">
      <c r="B42" s="108">
        <v>2702</v>
      </c>
      <c r="C42" s="683" t="s">
        <v>89</v>
      </c>
      <c r="D42" s="683"/>
      <c r="E42" s="179">
        <v>590</v>
      </c>
      <c r="F42" s="168">
        <f>E42*'Прайс-лист'!I3*(1-'Прайс-лист'!$E$3)</f>
        <v>472</v>
      </c>
      <c r="G42" s="137">
        <v>0</v>
      </c>
      <c r="H42" s="169">
        <f t="shared" si="1"/>
        <v>0</v>
      </c>
    </row>
    <row r="43" spans="2:17" ht="15.75" customHeight="1" outlineLevel="1">
      <c r="B43" s="231">
        <v>2704</v>
      </c>
      <c r="C43" s="683" t="s">
        <v>2103</v>
      </c>
      <c r="D43" s="683"/>
      <c r="E43" s="179">
        <v>528</v>
      </c>
      <c r="F43" s="168">
        <f>E43*'Прайс-лист'!I3*(1-'Прайс-лист'!$E$3)</f>
        <v>422.40000000000003</v>
      </c>
      <c r="G43" s="137">
        <v>0</v>
      </c>
      <c r="H43" s="169">
        <f t="shared" si="1"/>
        <v>0</v>
      </c>
    </row>
    <row r="44" spans="2:17" ht="15.75" customHeight="1" outlineLevel="1">
      <c r="B44" s="108">
        <v>2422</v>
      </c>
      <c r="C44" s="683" t="s">
        <v>51</v>
      </c>
      <c r="D44" s="683"/>
      <c r="E44" s="179">
        <v>510</v>
      </c>
      <c r="F44" s="168">
        <f>E44*'Прайс-лист'!I3*(1-'Прайс-лист'!$E$3)</f>
        <v>408</v>
      </c>
      <c r="G44" s="137">
        <v>0</v>
      </c>
      <c r="H44" s="169">
        <f t="shared" si="1"/>
        <v>0</v>
      </c>
    </row>
    <row r="45" spans="2:17" ht="15.75" customHeight="1" outlineLevel="1">
      <c r="B45" s="108">
        <v>2603</v>
      </c>
      <c r="C45" s="683" t="s">
        <v>96</v>
      </c>
      <c r="D45" s="683"/>
      <c r="E45" s="179">
        <v>1008</v>
      </c>
      <c r="F45" s="168">
        <f>E45*'Прайс-лист'!I3*(1-'Прайс-лист'!$E$3)</f>
        <v>806.40000000000009</v>
      </c>
      <c r="G45" s="137">
        <v>0</v>
      </c>
      <c r="H45" s="169">
        <f t="shared" si="1"/>
        <v>0</v>
      </c>
    </row>
    <row r="46" spans="2:17" ht="15.75" customHeight="1" outlineLevel="1">
      <c r="B46" s="108">
        <v>2601</v>
      </c>
      <c r="C46" s="683" t="s">
        <v>97</v>
      </c>
      <c r="D46" s="683"/>
      <c r="E46" s="179">
        <v>101</v>
      </c>
      <c r="F46" s="168">
        <f>E46*'Прайс-лист'!I3*(1-'Прайс-лист'!$E$3)</f>
        <v>80.800000000000011</v>
      </c>
      <c r="G46" s="137">
        <v>0</v>
      </c>
      <c r="H46" s="169">
        <f>F46*G46</f>
        <v>0</v>
      </c>
    </row>
    <row r="47" spans="2:17" ht="15.75" customHeight="1" outlineLevel="1">
      <c r="B47" s="233">
        <v>2335</v>
      </c>
      <c r="C47" s="677" t="s">
        <v>67</v>
      </c>
      <c r="D47" s="677"/>
      <c r="E47" s="173">
        <v>123</v>
      </c>
      <c r="F47" s="168">
        <f>E47*'Прайс-лист'!I3*(1-'Прайс-лист'!$E$3)</f>
        <v>98.4</v>
      </c>
      <c r="G47" s="137">
        <v>0</v>
      </c>
      <c r="H47" s="169">
        <f t="shared" si="1"/>
        <v>0</v>
      </c>
    </row>
    <row r="48" spans="2:17" ht="15.75" customHeight="1" outlineLevel="1">
      <c r="B48" s="108">
        <v>2325</v>
      </c>
      <c r="C48" s="683" t="s">
        <v>106</v>
      </c>
      <c r="D48" s="683"/>
      <c r="E48" s="179">
        <v>354</v>
      </c>
      <c r="F48" s="168">
        <f>E48*'Прайс-лист'!I3*(1-'Прайс-лист'!$E$3)</f>
        <v>283.2</v>
      </c>
      <c r="G48" s="137">
        <v>0</v>
      </c>
      <c r="H48" s="169">
        <f t="shared" si="1"/>
        <v>0</v>
      </c>
    </row>
    <row r="49" spans="2:8" ht="15.75" customHeight="1" outlineLevel="1">
      <c r="B49" s="233">
        <v>3057</v>
      </c>
      <c r="C49" s="677" t="s">
        <v>857</v>
      </c>
      <c r="D49" s="677"/>
      <c r="E49" s="173">
        <v>49</v>
      </c>
      <c r="F49" s="168">
        <f>E49*'Прайс-лист'!I3*(1-'Прайс-лист'!$E$3)</f>
        <v>39.200000000000003</v>
      </c>
      <c r="G49" s="230">
        <f>IF(G36*G48,1,0)</f>
        <v>0</v>
      </c>
      <c r="H49" s="169">
        <f t="shared" si="1"/>
        <v>0</v>
      </c>
    </row>
    <row r="50" spans="2:8" ht="15.75" customHeight="1" outlineLevel="1">
      <c r="B50" s="108">
        <v>2939</v>
      </c>
      <c r="C50" s="683" t="s">
        <v>8</v>
      </c>
      <c r="D50" s="683"/>
      <c r="E50" s="179">
        <v>174</v>
      </c>
      <c r="F50" s="168">
        <f>E50*'Прайс-лист'!I3*(1-'Прайс-лист'!$E$3)</f>
        <v>139.20000000000002</v>
      </c>
      <c r="G50" s="137">
        <v>0</v>
      </c>
      <c r="H50" s="169">
        <f t="shared" si="1"/>
        <v>0</v>
      </c>
    </row>
    <row r="51" spans="2:8" ht="15.75" customHeight="1" outlineLevel="1">
      <c r="B51" s="108">
        <v>2940</v>
      </c>
      <c r="C51" s="683" t="s">
        <v>9</v>
      </c>
      <c r="D51" s="683"/>
      <c r="E51" s="179">
        <v>213</v>
      </c>
      <c r="F51" s="168">
        <f>E51*'Прайс-лист'!I3*(1-'Прайс-лист'!$E$3)</f>
        <v>170.4</v>
      </c>
      <c r="G51" s="137">
        <v>0</v>
      </c>
      <c r="H51" s="169">
        <f t="shared" si="1"/>
        <v>0</v>
      </c>
    </row>
    <row r="52" spans="2:8" ht="15.75" customHeight="1" outlineLevel="1">
      <c r="B52" s="108">
        <v>2865</v>
      </c>
      <c r="C52" s="683" t="s">
        <v>10</v>
      </c>
      <c r="D52" s="683"/>
      <c r="E52" s="179">
        <v>532</v>
      </c>
      <c r="F52" s="168">
        <f>E52*'Прайс-лист'!I3*(1-'Прайс-лист'!$E$3)</f>
        <v>425.6</v>
      </c>
      <c r="G52" s="137">
        <v>0</v>
      </c>
      <c r="H52" s="169">
        <f t="shared" si="1"/>
        <v>0</v>
      </c>
    </row>
    <row r="53" spans="2:8" ht="15.75" customHeight="1" outlineLevel="1">
      <c r="B53" s="108">
        <v>286501</v>
      </c>
      <c r="C53" s="677" t="s">
        <v>843</v>
      </c>
      <c r="D53" s="677"/>
      <c r="E53" s="179">
        <v>532</v>
      </c>
      <c r="F53" s="168">
        <f>E53*'Прайс-лист'!I3*(1-'Прайс-лист'!$E$3)</f>
        <v>425.6</v>
      </c>
      <c r="G53" s="137">
        <v>0</v>
      </c>
      <c r="H53" s="169">
        <f t="shared" si="1"/>
        <v>0</v>
      </c>
    </row>
    <row r="54" spans="2:8" ht="15.75" customHeight="1" outlineLevel="1">
      <c r="B54" s="108">
        <v>2879</v>
      </c>
      <c r="C54" s="683" t="s">
        <v>111</v>
      </c>
      <c r="D54" s="683"/>
      <c r="E54" s="179">
        <v>101</v>
      </c>
      <c r="F54" s="168">
        <f>E54*'Прайс-лист'!I3*(1-'Прайс-лист'!$E$3)</f>
        <v>80.800000000000011</v>
      </c>
      <c r="G54" s="137">
        <v>0</v>
      </c>
      <c r="H54" s="169">
        <f t="shared" si="1"/>
        <v>0</v>
      </c>
    </row>
    <row r="55" spans="2:8" ht="15.75" customHeight="1" outlineLevel="1">
      <c r="B55" s="108">
        <v>2900</v>
      </c>
      <c r="C55" s="683" t="s">
        <v>1782</v>
      </c>
      <c r="D55" s="683"/>
      <c r="E55" s="179">
        <v>89</v>
      </c>
      <c r="F55" s="168">
        <f>E55*'Прайс-лист'!I3*(1-'Прайс-лист'!$E$3)</f>
        <v>71.2</v>
      </c>
      <c r="G55" s="137">
        <v>0</v>
      </c>
      <c r="H55" s="169">
        <f t="shared" si="1"/>
        <v>0</v>
      </c>
    </row>
    <row r="56" spans="2:8" ht="15.75" customHeight="1" outlineLevel="1">
      <c r="B56" s="108">
        <v>2392</v>
      </c>
      <c r="C56" s="683" t="s">
        <v>78</v>
      </c>
      <c r="D56" s="683"/>
      <c r="E56" s="179">
        <v>655</v>
      </c>
      <c r="F56" s="168">
        <f>E56*'Прайс-лист'!I3*(1-'Прайс-лист'!$E$3)</f>
        <v>524</v>
      </c>
      <c r="G56" s="137">
        <v>0</v>
      </c>
      <c r="H56" s="169">
        <f t="shared" si="1"/>
        <v>0</v>
      </c>
    </row>
    <row r="57" spans="2:8" ht="15.75" customHeight="1" outlineLevel="1">
      <c r="B57" s="108">
        <v>2397</v>
      </c>
      <c r="C57" s="683" t="s">
        <v>79</v>
      </c>
      <c r="D57" s="683"/>
      <c r="E57" s="179">
        <v>926</v>
      </c>
      <c r="F57" s="168">
        <f>E57*'Прайс-лист'!I3*(1-'Прайс-лист'!$E$3)</f>
        <v>740.80000000000007</v>
      </c>
      <c r="G57" s="137">
        <v>0</v>
      </c>
      <c r="H57" s="169">
        <f t="shared" si="1"/>
        <v>0</v>
      </c>
    </row>
    <row r="58" spans="2:8" ht="15.75" customHeight="1">
      <c r="B58" s="3"/>
      <c r="C58" s="52"/>
      <c r="D58" s="52"/>
      <c r="E58" s="176"/>
      <c r="F58" s="1"/>
      <c r="G58" s="27" t="s">
        <v>11</v>
      </c>
      <c r="H58" s="170">
        <f>SUM(H26:H57)</f>
        <v>6592</v>
      </c>
    </row>
    <row r="63" spans="2:8" ht="15.75" customHeight="1">
      <c r="E63" s="158"/>
      <c r="F63" s="50"/>
      <c r="H63" s="50"/>
    </row>
  </sheetData>
  <sortState ref="A37:H55">
    <sortCondition ref="A37"/>
  </sortState>
  <mergeCells count="67">
    <mergeCell ref="R2:S2"/>
    <mergeCell ref="C41:D41"/>
    <mergeCell ref="C43:D43"/>
    <mergeCell ref="F21:G21"/>
    <mergeCell ref="F23:G23"/>
    <mergeCell ref="C28:H28"/>
    <mergeCell ref="C21:D21"/>
    <mergeCell ref="C22:D22"/>
    <mergeCell ref="C23:D23"/>
    <mergeCell ref="C26:D26"/>
    <mergeCell ref="C39:D39"/>
    <mergeCell ref="B38:H38"/>
    <mergeCell ref="F22:G22"/>
    <mergeCell ref="B29:H29"/>
    <mergeCell ref="C40:D40"/>
    <mergeCell ref="C42:D42"/>
    <mergeCell ref="B27:H27"/>
    <mergeCell ref="C18:D18"/>
    <mergeCell ref="C19:D19"/>
    <mergeCell ref="C20:D20"/>
    <mergeCell ref="F19:G19"/>
    <mergeCell ref="F18:G18"/>
    <mergeCell ref="F20:G20"/>
    <mergeCell ref="F13:G13"/>
    <mergeCell ref="C13:D13"/>
    <mergeCell ref="C14:D14"/>
    <mergeCell ref="C15:D15"/>
    <mergeCell ref="C16:D16"/>
    <mergeCell ref="C17:D17"/>
    <mergeCell ref="F14:G14"/>
    <mergeCell ref="F15:G15"/>
    <mergeCell ref="F16:G16"/>
    <mergeCell ref="F17:G17"/>
    <mergeCell ref="B2:H2"/>
    <mergeCell ref="B3:H3"/>
    <mergeCell ref="F4:G4"/>
    <mergeCell ref="F5:G5"/>
    <mergeCell ref="F6:G6"/>
    <mergeCell ref="F12:G12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F7:G7"/>
    <mergeCell ref="F8:G8"/>
    <mergeCell ref="F9:G9"/>
    <mergeCell ref="F10:G10"/>
    <mergeCell ref="F11:G11"/>
    <mergeCell ref="C44:D44"/>
    <mergeCell ref="C45:D45"/>
    <mergeCell ref="C48:D48"/>
    <mergeCell ref="C49:D49"/>
    <mergeCell ref="C50:D50"/>
    <mergeCell ref="C47:D47"/>
    <mergeCell ref="C56:D56"/>
    <mergeCell ref="C57:D57"/>
    <mergeCell ref="C46:D46"/>
    <mergeCell ref="C51:D51"/>
    <mergeCell ref="C52:D52"/>
    <mergeCell ref="C53:D53"/>
    <mergeCell ref="C54:D54"/>
    <mergeCell ref="C55:D55"/>
  </mergeCells>
  <dataValidations count="8"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</dataValidations>
  <hyperlinks>
    <hyperlink ref="R2:S2" location="'Прайс-лист'!A1" display="на главную"/>
  </hyperlinks>
  <pageMargins left="0.24" right="0.24" top="0.74803149606299213" bottom="0.74803149606299213" header="0.31496062992125984" footer="0.31496062992125984"/>
  <pageSetup paperSize="9" scale="65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B2:S55"/>
  <sheetViews>
    <sheetView showGridLines="0" zoomScaleNormal="100" workbookViewId="0">
      <pane ySplit="2" topLeftCell="A24" activePane="bottomLeft" state="frozen"/>
      <selection pane="bottomLeft" activeCell="C50" sqref="C50:D50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140625" style="58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7" width="15.7109375" style="50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80" t="s">
        <v>105</v>
      </c>
      <c r="C2" s="680"/>
      <c r="D2" s="680"/>
      <c r="E2" s="680"/>
      <c r="F2" s="680"/>
      <c r="G2" s="680"/>
      <c r="H2" s="680"/>
      <c r="R2" s="679" t="s">
        <v>1986</v>
      </c>
      <c r="S2" s="679"/>
    </row>
    <row r="3" spans="2:19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9" ht="15.75" hidden="1" customHeight="1" outlineLevel="1">
      <c r="B4" s="67"/>
      <c r="C4" s="677" t="s">
        <v>20</v>
      </c>
      <c r="D4" s="677"/>
      <c r="E4" s="73"/>
      <c r="F4" s="678">
        <v>470</v>
      </c>
      <c r="G4" s="678"/>
      <c r="H4" s="73"/>
    </row>
    <row r="5" spans="2:19" ht="15.75" hidden="1" customHeight="1" outlineLevel="1">
      <c r="B5" s="67"/>
      <c r="C5" s="677" t="s">
        <v>21</v>
      </c>
      <c r="D5" s="677"/>
      <c r="E5" s="73"/>
      <c r="F5" s="678">
        <v>340</v>
      </c>
      <c r="G5" s="678"/>
      <c r="H5" s="73"/>
    </row>
    <row r="6" spans="2:19" ht="15.75" hidden="1" customHeight="1" outlineLevel="1">
      <c r="B6" s="67"/>
      <c r="C6" s="677" t="s">
        <v>22</v>
      </c>
      <c r="D6" s="677"/>
      <c r="E6" s="73"/>
      <c r="F6" s="678">
        <v>210</v>
      </c>
      <c r="G6" s="678"/>
      <c r="H6" s="73"/>
    </row>
    <row r="7" spans="2:19" ht="15.75" hidden="1" customHeight="1" outlineLevel="1">
      <c r="B7" s="67"/>
      <c r="C7" s="677" t="s">
        <v>23</v>
      </c>
      <c r="D7" s="677"/>
      <c r="E7" s="73"/>
      <c r="F7" s="678">
        <v>110</v>
      </c>
      <c r="G7" s="678"/>
      <c r="H7" s="73"/>
    </row>
    <row r="8" spans="2:19" ht="15.75" hidden="1" customHeight="1" outlineLevel="1">
      <c r="B8" s="67"/>
      <c r="C8" s="677" t="s">
        <v>24</v>
      </c>
      <c r="D8" s="677"/>
      <c r="E8" s="73"/>
      <c r="F8" s="678">
        <v>50</v>
      </c>
      <c r="G8" s="678"/>
      <c r="H8" s="73"/>
    </row>
    <row r="9" spans="2:19" ht="15.75" hidden="1" customHeight="1" outlineLevel="1">
      <c r="B9" s="67"/>
      <c r="C9" s="677" t="s">
        <v>40</v>
      </c>
      <c r="D9" s="677"/>
      <c r="E9" s="73"/>
      <c r="F9" s="678">
        <v>222</v>
      </c>
      <c r="G9" s="678"/>
      <c r="H9" s="73"/>
    </row>
    <row r="10" spans="2:19" ht="15.75" hidden="1" customHeight="1" outlineLevel="1">
      <c r="B10" s="67"/>
      <c r="C10" s="677" t="s">
        <v>25</v>
      </c>
      <c r="D10" s="677"/>
      <c r="E10" s="73"/>
      <c r="F10" s="678">
        <v>900</v>
      </c>
      <c r="G10" s="678"/>
      <c r="H10" s="73"/>
    </row>
    <row r="11" spans="2:19" ht="15.75" hidden="1" customHeight="1" outlineLevel="1">
      <c r="B11" s="67"/>
      <c r="C11" s="677" t="s">
        <v>26</v>
      </c>
      <c r="D11" s="677"/>
      <c r="E11" s="73"/>
      <c r="F11" s="678">
        <v>8</v>
      </c>
      <c r="G11" s="678"/>
      <c r="H11" s="73"/>
    </row>
    <row r="12" spans="2:19" ht="15.75" hidden="1" customHeight="1" outlineLevel="1">
      <c r="B12" s="67"/>
      <c r="C12" s="677" t="s">
        <v>27</v>
      </c>
      <c r="D12" s="677"/>
      <c r="E12" s="73"/>
      <c r="F12" s="678">
        <v>5</v>
      </c>
      <c r="G12" s="678"/>
      <c r="H12" s="73"/>
    </row>
    <row r="13" spans="2:19" ht="15.75" hidden="1" customHeight="1" outlineLevel="1">
      <c r="B13" s="67"/>
      <c r="C13" s="677" t="s">
        <v>28</v>
      </c>
      <c r="D13" s="677"/>
      <c r="E13" s="73"/>
      <c r="F13" s="678">
        <v>50</v>
      </c>
      <c r="G13" s="678"/>
      <c r="H13" s="73"/>
    </row>
    <row r="14" spans="2:19" ht="15.75" hidden="1" customHeight="1" outlineLevel="1">
      <c r="B14" s="67"/>
      <c r="C14" s="677" t="s">
        <v>29</v>
      </c>
      <c r="D14" s="677"/>
      <c r="E14" s="73"/>
      <c r="F14" s="678">
        <v>70</v>
      </c>
      <c r="G14" s="678"/>
      <c r="H14" s="73"/>
    </row>
    <row r="15" spans="2:19" ht="15.75" hidden="1" customHeight="1" outlineLevel="1">
      <c r="B15" s="67"/>
      <c r="C15" s="677" t="s">
        <v>30</v>
      </c>
      <c r="D15" s="677"/>
      <c r="E15" s="73"/>
      <c r="F15" s="678">
        <v>150</v>
      </c>
      <c r="G15" s="678"/>
      <c r="H15" s="73"/>
    </row>
    <row r="16" spans="2:19" ht="15.75" hidden="1" customHeight="1" outlineLevel="1">
      <c r="B16" s="67"/>
      <c r="C16" s="677" t="s">
        <v>31</v>
      </c>
      <c r="D16" s="677"/>
      <c r="E16" s="73"/>
      <c r="F16" s="678">
        <v>508</v>
      </c>
      <c r="G16" s="678"/>
      <c r="H16" s="73"/>
    </row>
    <row r="17" spans="2:17" ht="15.75" hidden="1" customHeight="1" outlineLevel="1">
      <c r="B17" s="67"/>
      <c r="C17" s="677" t="s">
        <v>32</v>
      </c>
      <c r="D17" s="677"/>
      <c r="E17" s="73"/>
      <c r="F17" s="678" t="s">
        <v>57</v>
      </c>
      <c r="G17" s="678"/>
      <c r="H17" s="73"/>
    </row>
    <row r="18" spans="2:17" ht="15.75" hidden="1" customHeight="1" outlineLevel="1">
      <c r="B18" s="67"/>
      <c r="C18" s="677" t="s">
        <v>34</v>
      </c>
      <c r="D18" s="677"/>
      <c r="E18" s="73"/>
      <c r="F18" s="678" t="s">
        <v>35</v>
      </c>
      <c r="G18" s="678"/>
      <c r="H18" s="73"/>
    </row>
    <row r="19" spans="2:17" ht="15.75" hidden="1" customHeight="1" outlineLevel="1">
      <c r="B19" s="67"/>
      <c r="C19" s="677" t="s">
        <v>41</v>
      </c>
      <c r="D19" s="677"/>
      <c r="E19" s="73"/>
      <c r="F19" s="678" t="s">
        <v>53</v>
      </c>
      <c r="G19" s="678"/>
      <c r="H19" s="73"/>
    </row>
    <row r="20" spans="2:17" ht="15.75" hidden="1" customHeight="1" outlineLevel="1">
      <c r="B20" s="67"/>
      <c r="C20" s="682" t="s">
        <v>183</v>
      </c>
      <c r="D20" s="682"/>
      <c r="E20" s="73"/>
      <c r="F20" s="678" t="s">
        <v>62</v>
      </c>
      <c r="G20" s="678"/>
      <c r="H20" s="73"/>
    </row>
    <row r="21" spans="2:17" ht="15.75" hidden="1" customHeight="1" outlineLevel="1">
      <c r="B21" s="67"/>
      <c r="C21" s="682" t="s">
        <v>184</v>
      </c>
      <c r="D21" s="682"/>
      <c r="E21" s="73"/>
      <c r="F21" s="678" t="s">
        <v>189</v>
      </c>
      <c r="G21" s="678"/>
      <c r="H21" s="73"/>
    </row>
    <row r="22" spans="2:17" ht="15.75" hidden="1" customHeight="1" outlineLevel="1">
      <c r="B22" s="67"/>
      <c r="C22" s="682" t="s">
        <v>186</v>
      </c>
      <c r="D22" s="682"/>
      <c r="E22" s="73"/>
      <c r="F22" s="678" t="s">
        <v>188</v>
      </c>
      <c r="G22" s="678"/>
      <c r="H22" s="73"/>
    </row>
    <row r="23" spans="2:17" ht="15.75" hidden="1" customHeight="1" outlineLevel="1">
      <c r="B23" s="67"/>
      <c r="C23" s="682" t="s">
        <v>39</v>
      </c>
      <c r="D23" s="682"/>
      <c r="E23" s="73"/>
      <c r="F23" s="678">
        <v>265</v>
      </c>
      <c r="G23" s="678"/>
      <c r="H23" s="73"/>
    </row>
    <row r="24" spans="2:17" ht="15.75" customHeight="1" collapsed="1">
      <c r="B24" s="69"/>
      <c r="C24" s="70"/>
      <c r="D24" s="70"/>
      <c r="E24" s="71"/>
      <c r="F24" s="70"/>
      <c r="G24" s="70"/>
      <c r="H24" s="71"/>
    </row>
    <row r="25" spans="2:17" ht="15.75" customHeight="1" outlineLevel="1">
      <c r="B25" s="64" t="s">
        <v>43</v>
      </c>
      <c r="C25" s="213" t="s">
        <v>48</v>
      </c>
      <c r="D25" s="107"/>
      <c r="E25" s="65" t="s">
        <v>1</v>
      </c>
      <c r="F25" s="107" t="s">
        <v>1</v>
      </c>
      <c r="G25" s="107" t="s">
        <v>44</v>
      </c>
      <c r="H25" s="65" t="s">
        <v>45</v>
      </c>
    </row>
    <row r="26" spans="2:17" ht="15.75" customHeight="1" outlineLevel="1">
      <c r="B26" s="104">
        <v>1152</v>
      </c>
      <c r="C26" s="677" t="s">
        <v>156</v>
      </c>
      <c r="D26" s="677"/>
      <c r="E26" s="166">
        <v>6481</v>
      </c>
      <c r="F26" s="168">
        <f>E26*'Прайс-лист'!I3*(1-'Прайс-лист'!$E$3)</f>
        <v>5184.8</v>
      </c>
      <c r="G26" s="104"/>
      <c r="H26" s="169">
        <f>F26</f>
        <v>5184.8</v>
      </c>
    </row>
    <row r="27" spans="2:17" ht="15.75" hidden="1" customHeight="1" outlineLevel="2">
      <c r="B27" s="686" t="s">
        <v>1768</v>
      </c>
      <c r="C27" s="686"/>
      <c r="D27" s="686"/>
      <c r="E27" s="686"/>
      <c r="F27" s="686"/>
      <c r="G27" s="686"/>
      <c r="H27" s="686"/>
    </row>
    <row r="28" spans="2:17" ht="328.5" hidden="1" customHeight="1" outlineLevel="2">
      <c r="B28" s="104"/>
      <c r="C28" s="685" t="s">
        <v>2036</v>
      </c>
      <c r="D28" s="685"/>
      <c r="E28" s="685"/>
      <c r="F28" s="685"/>
      <c r="G28" s="685"/>
      <c r="H28" s="685"/>
    </row>
    <row r="29" spans="2:17" ht="15.75" customHeight="1" outlineLevel="1" collapsed="1">
      <c r="B29" s="686" t="s">
        <v>1936</v>
      </c>
      <c r="C29" s="686"/>
      <c r="D29" s="686"/>
      <c r="E29" s="686"/>
      <c r="F29" s="686"/>
      <c r="G29" s="686"/>
      <c r="H29" s="686"/>
    </row>
    <row r="30" spans="2:17" ht="15.75" customHeight="1" outlineLevel="1">
      <c r="B30" s="389">
        <v>2475</v>
      </c>
      <c r="C30" s="385" t="s">
        <v>5</v>
      </c>
      <c r="D30" s="100" t="s">
        <v>840</v>
      </c>
      <c r="E30" s="168">
        <v>366</v>
      </c>
      <c r="F30" s="168">
        <f>E30*'Прайс-лист'!I3*(1-'Прайс-лист'!$E$3)</f>
        <v>292.8</v>
      </c>
      <c r="G30" s="137">
        <v>0</v>
      </c>
      <c r="H30" s="169">
        <f>F30*G30</f>
        <v>0</v>
      </c>
      <c r="J30" s="235" t="s">
        <v>840</v>
      </c>
      <c r="K30" s="235" t="s">
        <v>840</v>
      </c>
      <c r="L30" s="235" t="s">
        <v>840</v>
      </c>
      <c r="M30" s="235" t="s">
        <v>840</v>
      </c>
      <c r="N30" s="235" t="s">
        <v>840</v>
      </c>
      <c r="O30" s="235" t="s">
        <v>840</v>
      </c>
      <c r="P30" s="235" t="s">
        <v>1983</v>
      </c>
      <c r="Q30" s="235" t="s">
        <v>840</v>
      </c>
    </row>
    <row r="31" spans="2:17" ht="15.75" customHeight="1" outlineLevel="1">
      <c r="B31" s="532"/>
      <c r="C31" s="535" t="s">
        <v>2165</v>
      </c>
      <c r="D31" s="537" t="s">
        <v>840</v>
      </c>
      <c r="E31" s="168">
        <v>23</v>
      </c>
      <c r="F31" s="168">
        <f>E31*'Прайс-лист'!I3*(1-'Прайс-лист'!$E$3)</f>
        <v>18.400000000000002</v>
      </c>
      <c r="G31" s="137">
        <v>0</v>
      </c>
      <c r="H31" s="169">
        <f t="shared" ref="H31:H37" si="0">F31*G31</f>
        <v>0</v>
      </c>
      <c r="J31" s="237" t="s">
        <v>1762</v>
      </c>
      <c r="K31" s="240" t="s">
        <v>2164</v>
      </c>
      <c r="L31" s="235" t="s">
        <v>1764</v>
      </c>
      <c r="M31" s="240" t="s">
        <v>2147</v>
      </c>
      <c r="N31" s="240" t="s">
        <v>2150</v>
      </c>
      <c r="O31" s="396" t="s">
        <v>1973</v>
      </c>
      <c r="P31" s="396" t="s">
        <v>1977</v>
      </c>
      <c r="Q31" s="240" t="s">
        <v>1956</v>
      </c>
    </row>
    <row r="32" spans="2:17" ht="15.75" customHeight="1" outlineLevel="1">
      <c r="B32" s="538">
        <v>2120</v>
      </c>
      <c r="C32" s="535" t="s">
        <v>2169</v>
      </c>
      <c r="D32" s="537" t="s">
        <v>840</v>
      </c>
      <c r="E32" s="168">
        <v>151</v>
      </c>
      <c r="F32" s="168">
        <f>E32*'Прайс-лист'!I3*(1-'Прайс-лист'!$E$3)</f>
        <v>120.80000000000001</v>
      </c>
      <c r="G32" s="137">
        <v>0</v>
      </c>
      <c r="H32" s="168">
        <f>F32*G32</f>
        <v>0</v>
      </c>
      <c r="J32" s="237" t="s">
        <v>1939</v>
      </c>
      <c r="K32" s="235" t="s">
        <v>2161</v>
      </c>
      <c r="L32" s="237" t="s">
        <v>1762</v>
      </c>
      <c r="M32" s="237" t="s">
        <v>2148</v>
      </c>
      <c r="N32" s="237" t="s">
        <v>2151</v>
      </c>
      <c r="O32" s="396" t="s">
        <v>1974</v>
      </c>
      <c r="P32" s="396" t="s">
        <v>1978</v>
      </c>
      <c r="Q32" s="235" t="s">
        <v>1955</v>
      </c>
    </row>
    <row r="33" spans="2:17" ht="15.75" customHeight="1" outlineLevel="1">
      <c r="B33" s="538"/>
      <c r="C33" s="535" t="s">
        <v>2176</v>
      </c>
      <c r="D33" s="537" t="s">
        <v>840</v>
      </c>
      <c r="E33" s="168">
        <v>2486</v>
      </c>
      <c r="F33" s="168">
        <f>E33*'Прайс-лист'!I3*(1-'Прайс-лист'!$E$3)</f>
        <v>1988.8000000000002</v>
      </c>
      <c r="G33" s="137">
        <v>0</v>
      </c>
      <c r="H33" s="169">
        <f>F33*G33</f>
        <v>0</v>
      </c>
      <c r="J33" s="237" t="s">
        <v>1938</v>
      </c>
      <c r="K33" s="243" t="s">
        <v>2162</v>
      </c>
      <c r="L33" s="236"/>
      <c r="M33" s="237" t="s">
        <v>2149</v>
      </c>
      <c r="N33" s="237" t="s">
        <v>2152</v>
      </c>
      <c r="O33" s="373"/>
      <c r="P33" s="396" t="s">
        <v>1979</v>
      </c>
      <c r="Q33" s="239"/>
    </row>
    <row r="34" spans="2:17" ht="15.75" customHeight="1" outlineLevel="1">
      <c r="B34" s="538"/>
      <c r="C34" s="535" t="s">
        <v>2175</v>
      </c>
      <c r="D34" s="537" t="s">
        <v>840</v>
      </c>
      <c r="E34" s="168">
        <v>3356</v>
      </c>
      <c r="F34" s="168">
        <f>E34*'Прайс-лист'!I3*(1-'Прайс-лист'!$E$3)</f>
        <v>2684.8</v>
      </c>
      <c r="G34" s="137">
        <v>0</v>
      </c>
      <c r="H34" s="169">
        <f>F34*G34</f>
        <v>0</v>
      </c>
      <c r="J34" s="240" t="s">
        <v>1763</v>
      </c>
      <c r="K34" s="236" t="s">
        <v>2167</v>
      </c>
      <c r="L34" s="243"/>
      <c r="M34" s="243"/>
      <c r="N34" s="243"/>
      <c r="O34" s="237"/>
      <c r="P34" s="396" t="s">
        <v>1980</v>
      </c>
      <c r="Q34" s="237"/>
    </row>
    <row r="35" spans="2:17" ht="15.75" customHeight="1" outlineLevel="1">
      <c r="B35" s="538">
        <v>2004</v>
      </c>
      <c r="C35" s="535" t="s">
        <v>842</v>
      </c>
      <c r="D35" s="537" t="s">
        <v>840</v>
      </c>
      <c r="E35" s="168">
        <v>0</v>
      </c>
      <c r="F35" s="168">
        <f>E35*'Прайс-лист'!I3*(1-'Прайс-лист'!$E$3)</f>
        <v>0</v>
      </c>
      <c r="G35" s="137">
        <v>0</v>
      </c>
      <c r="H35" s="169">
        <f t="shared" si="0"/>
        <v>0</v>
      </c>
      <c r="J35" s="240" t="s">
        <v>1764</v>
      </c>
      <c r="K35" s="506" t="s">
        <v>1777</v>
      </c>
      <c r="L35" s="243"/>
      <c r="M35" s="243"/>
      <c r="N35" s="243"/>
      <c r="O35" s="239"/>
      <c r="P35" s="396" t="s">
        <v>1981</v>
      </c>
      <c r="Q35" s="240"/>
    </row>
    <row r="36" spans="2:17" ht="15.75" customHeight="1" outlineLevel="1">
      <c r="B36" s="538">
        <v>3054</v>
      </c>
      <c r="C36" s="535" t="s">
        <v>841</v>
      </c>
      <c r="D36" s="537" t="s">
        <v>840</v>
      </c>
      <c r="E36" s="168">
        <v>106</v>
      </c>
      <c r="F36" s="168">
        <f>E36*'Прайс-лист'!I3*(1-'Прайс-лист'!$E$3)</f>
        <v>84.800000000000011</v>
      </c>
      <c r="G36" s="137">
        <v>0</v>
      </c>
      <c r="H36" s="169">
        <f t="shared" si="0"/>
        <v>0</v>
      </c>
      <c r="J36" s="240"/>
      <c r="K36" s="506" t="s">
        <v>2166</v>
      </c>
      <c r="L36" s="240"/>
      <c r="M36" s="240"/>
      <c r="N36" s="240"/>
      <c r="O36" s="239"/>
      <c r="P36" s="396"/>
      <c r="Q36" s="240"/>
    </row>
    <row r="37" spans="2:17" ht="15.75" customHeight="1" outlineLevel="1">
      <c r="B37" s="534" t="s">
        <v>1951</v>
      </c>
      <c r="C37" s="539" t="s">
        <v>1954</v>
      </c>
      <c r="D37" s="537" t="s">
        <v>840</v>
      </c>
      <c r="E37" s="168">
        <v>0</v>
      </c>
      <c r="F37" s="168">
        <f>E37*'Прайс-лист'!I3*(1-'Прайс-лист'!$E$3)</f>
        <v>0</v>
      </c>
      <c r="G37" s="137">
        <v>0</v>
      </c>
      <c r="H37" s="169">
        <f t="shared" si="0"/>
        <v>0</v>
      </c>
    </row>
    <row r="38" spans="2:17" ht="15.75" customHeight="1" outlineLevel="1">
      <c r="B38" s="692" t="s">
        <v>6</v>
      </c>
      <c r="C38" s="692"/>
      <c r="D38" s="692"/>
      <c r="E38" s="692"/>
      <c r="F38" s="692"/>
      <c r="G38" s="692"/>
      <c r="H38" s="692"/>
    </row>
    <row r="39" spans="2:17" ht="15.75" customHeight="1" outlineLevel="1">
      <c r="B39" s="104">
        <v>4144</v>
      </c>
      <c r="C39" s="683" t="s">
        <v>1984</v>
      </c>
      <c r="D39" s="683"/>
      <c r="E39" s="195">
        <v>23</v>
      </c>
      <c r="F39" s="168">
        <f>E39*'Прайс-лист'!I3*(1-'Прайс-лист'!$E$3)</f>
        <v>18.400000000000002</v>
      </c>
      <c r="G39" s="137">
        <v>0</v>
      </c>
      <c r="H39" s="169">
        <f t="shared" ref="H39:H54" si="1">F39*G39</f>
        <v>0</v>
      </c>
    </row>
    <row r="40" spans="2:17" ht="15.75" customHeight="1" outlineLevel="1">
      <c r="B40" s="104">
        <v>2413</v>
      </c>
      <c r="C40" s="677" t="s">
        <v>1739</v>
      </c>
      <c r="D40" s="677"/>
      <c r="E40" s="195">
        <v>362</v>
      </c>
      <c r="F40" s="168">
        <f>E40*'Прайс-лист'!I3*(1-'Прайс-лист'!$E$3)</f>
        <v>289.60000000000002</v>
      </c>
      <c r="G40" s="137">
        <v>0</v>
      </c>
      <c r="H40" s="169">
        <f t="shared" si="1"/>
        <v>0</v>
      </c>
    </row>
    <row r="41" spans="2:17" ht="15.75" customHeight="1" outlineLevel="1">
      <c r="B41" s="538">
        <v>2327</v>
      </c>
      <c r="C41" s="677" t="s">
        <v>106</v>
      </c>
      <c r="D41" s="677"/>
      <c r="E41" s="195">
        <v>354</v>
      </c>
      <c r="F41" s="168">
        <f>E41*'Прайс-лист'!I3*(1-'Прайс-лист'!$E$3)</f>
        <v>283.2</v>
      </c>
      <c r="G41" s="137">
        <v>0</v>
      </c>
      <c r="H41" s="169">
        <f t="shared" si="1"/>
        <v>0</v>
      </c>
    </row>
    <row r="42" spans="2:17" ht="15.75" customHeight="1" outlineLevel="1">
      <c r="B42" s="538">
        <v>305501</v>
      </c>
      <c r="C42" s="677" t="s">
        <v>857</v>
      </c>
      <c r="D42" s="677"/>
      <c r="E42" s="168">
        <v>49</v>
      </c>
      <c r="F42" s="168">
        <f>E42*'Прайс-лист'!I3*(1-'Прайс-лист'!$E$3)</f>
        <v>39.200000000000003</v>
      </c>
      <c r="G42" s="129">
        <f>IF(G36*G41,1,0)</f>
        <v>0</v>
      </c>
      <c r="H42" s="169">
        <f t="shared" si="1"/>
        <v>0</v>
      </c>
    </row>
    <row r="43" spans="2:17" ht="15.75" customHeight="1" outlineLevel="1">
      <c r="B43" s="652">
        <v>2513</v>
      </c>
      <c r="C43" s="677" t="s">
        <v>107</v>
      </c>
      <c r="D43" s="677"/>
      <c r="E43" s="195">
        <v>827</v>
      </c>
      <c r="F43" s="168">
        <f>E43*'Прайс-лист'!I3*(1-'Прайс-лист'!$E$3)</f>
        <v>661.6</v>
      </c>
      <c r="G43" s="137">
        <v>0</v>
      </c>
      <c r="H43" s="169">
        <f t="shared" si="1"/>
        <v>0</v>
      </c>
    </row>
    <row r="44" spans="2:17" ht="15.75" customHeight="1" outlineLevel="1">
      <c r="B44" s="652">
        <v>2702</v>
      </c>
      <c r="C44" s="677" t="s">
        <v>89</v>
      </c>
      <c r="D44" s="677"/>
      <c r="E44" s="195">
        <v>590</v>
      </c>
      <c r="F44" s="168">
        <f>E44*'Прайс-лист'!I3*(1-'Прайс-лист'!$E$3)</f>
        <v>472</v>
      </c>
      <c r="G44" s="137">
        <v>0</v>
      </c>
      <c r="H44" s="169">
        <f t="shared" si="1"/>
        <v>0</v>
      </c>
    </row>
    <row r="45" spans="2:17" ht="15.75" customHeight="1" outlineLevel="1">
      <c r="B45" s="651">
        <v>2704</v>
      </c>
      <c r="C45" s="677" t="s">
        <v>2103</v>
      </c>
      <c r="D45" s="677"/>
      <c r="E45" s="195">
        <v>528</v>
      </c>
      <c r="F45" s="168">
        <f>E45*'Прайс-лист'!I3*(1-'Прайс-лист'!$E$3)</f>
        <v>422.40000000000003</v>
      </c>
      <c r="G45" s="137">
        <v>0</v>
      </c>
      <c r="H45" s="169">
        <f t="shared" si="1"/>
        <v>0</v>
      </c>
    </row>
    <row r="46" spans="2:17" ht="15.75" customHeight="1" outlineLevel="1">
      <c r="B46" s="389">
        <v>2422</v>
      </c>
      <c r="C46" s="677" t="s">
        <v>51</v>
      </c>
      <c r="D46" s="677"/>
      <c r="E46" s="195">
        <v>510</v>
      </c>
      <c r="F46" s="168">
        <f>E46*'Прайс-лист'!I3*(1-'Прайс-лист'!$E$3)</f>
        <v>408</v>
      </c>
      <c r="G46" s="137">
        <v>0</v>
      </c>
      <c r="H46" s="169">
        <f t="shared" si="1"/>
        <v>0</v>
      </c>
    </row>
    <row r="47" spans="2:17" ht="15.75" customHeight="1" outlineLevel="1">
      <c r="B47" s="650">
        <v>2911</v>
      </c>
      <c r="C47" s="677" t="s">
        <v>8</v>
      </c>
      <c r="D47" s="677"/>
      <c r="E47" s="195">
        <v>158</v>
      </c>
      <c r="F47" s="168">
        <f>E47*'Прайс-лист'!I3*(1-'Прайс-лист'!$E$3)</f>
        <v>126.4</v>
      </c>
      <c r="G47" s="137">
        <v>0</v>
      </c>
      <c r="H47" s="169">
        <f t="shared" si="1"/>
        <v>0</v>
      </c>
    </row>
    <row r="48" spans="2:17" ht="15.75" customHeight="1" outlineLevel="1">
      <c r="B48" s="650">
        <v>2912</v>
      </c>
      <c r="C48" s="677" t="s">
        <v>74</v>
      </c>
      <c r="D48" s="677"/>
      <c r="E48" s="195">
        <v>203</v>
      </c>
      <c r="F48" s="168">
        <f>E48*'Прайс-лист'!I3*(1-'Прайс-лист'!$E$3)</f>
        <v>162.4</v>
      </c>
      <c r="G48" s="137">
        <v>0</v>
      </c>
      <c r="H48" s="169">
        <f t="shared" si="1"/>
        <v>0</v>
      </c>
    </row>
    <row r="49" spans="2:8" ht="15.75" customHeight="1" outlineLevel="1">
      <c r="B49" s="104">
        <v>288201</v>
      </c>
      <c r="C49" s="677" t="s">
        <v>10</v>
      </c>
      <c r="D49" s="677"/>
      <c r="E49" s="195">
        <v>564</v>
      </c>
      <c r="F49" s="168">
        <f>E49*'Прайс-лист'!I3*(1-'Прайс-лист'!$E$3)</f>
        <v>451.20000000000005</v>
      </c>
      <c r="G49" s="137">
        <v>0</v>
      </c>
      <c r="H49" s="169">
        <f t="shared" si="1"/>
        <v>0</v>
      </c>
    </row>
    <row r="50" spans="2:8" ht="15.75" customHeight="1" outlineLevel="1">
      <c r="B50" s="104">
        <v>288203</v>
      </c>
      <c r="C50" s="677" t="s">
        <v>843</v>
      </c>
      <c r="D50" s="677"/>
      <c r="E50" s="195">
        <v>564</v>
      </c>
      <c r="F50" s="168">
        <f>E50*'Прайс-лист'!I3*(1-'Прайс-лист'!$E$3)</f>
        <v>451.20000000000005</v>
      </c>
      <c r="G50" s="137">
        <v>0</v>
      </c>
      <c r="H50" s="169">
        <f t="shared" si="1"/>
        <v>0</v>
      </c>
    </row>
    <row r="51" spans="2:8" ht="15.75" customHeight="1" outlineLevel="1">
      <c r="B51" s="104">
        <v>2883</v>
      </c>
      <c r="C51" s="677" t="s">
        <v>108</v>
      </c>
      <c r="D51" s="677"/>
      <c r="E51" s="195">
        <v>96</v>
      </c>
      <c r="F51" s="168">
        <f>E51*'Прайс-лист'!I3*(1-'Прайс-лист'!$E$3)</f>
        <v>76.800000000000011</v>
      </c>
      <c r="G51" s="137">
        <v>0</v>
      </c>
      <c r="H51" s="169">
        <f t="shared" si="1"/>
        <v>0</v>
      </c>
    </row>
    <row r="52" spans="2:8" ht="15.75" customHeight="1" outlineLevel="1">
      <c r="B52" s="104">
        <v>2884</v>
      </c>
      <c r="C52" s="677" t="s">
        <v>109</v>
      </c>
      <c r="D52" s="677"/>
      <c r="E52" s="195">
        <v>96</v>
      </c>
      <c r="F52" s="168">
        <f>E52*'Прайс-лист'!I3*(1-'Прайс-лист'!$E$3)</f>
        <v>76.800000000000011</v>
      </c>
      <c r="G52" s="137">
        <v>0</v>
      </c>
      <c r="H52" s="169">
        <f t="shared" si="1"/>
        <v>0</v>
      </c>
    </row>
    <row r="53" spans="2:8" ht="15.75" customHeight="1" outlineLevel="1">
      <c r="B53" s="104">
        <v>2392</v>
      </c>
      <c r="C53" s="677" t="s">
        <v>78</v>
      </c>
      <c r="D53" s="677"/>
      <c r="E53" s="195">
        <v>655</v>
      </c>
      <c r="F53" s="168">
        <f>E53*'Прайс-лист'!I3*(1-'Прайс-лист'!$E$3)</f>
        <v>524</v>
      </c>
      <c r="G53" s="137">
        <v>0</v>
      </c>
      <c r="H53" s="169">
        <f t="shared" si="1"/>
        <v>0</v>
      </c>
    </row>
    <row r="54" spans="2:8" ht="15.75" customHeight="1" outlineLevel="1">
      <c r="B54" s="104">
        <v>2397</v>
      </c>
      <c r="C54" s="677" t="s">
        <v>79</v>
      </c>
      <c r="D54" s="677"/>
      <c r="E54" s="195">
        <v>926</v>
      </c>
      <c r="F54" s="168">
        <f>E54*'Прайс-лист'!I3*(1-'Прайс-лист'!$E$3)</f>
        <v>740.80000000000007</v>
      </c>
      <c r="G54" s="137">
        <v>0</v>
      </c>
      <c r="H54" s="169">
        <f t="shared" si="1"/>
        <v>0</v>
      </c>
    </row>
    <row r="55" spans="2:8" ht="15.75" customHeight="1">
      <c r="B55" s="3"/>
      <c r="C55" s="52"/>
      <c r="D55" s="52"/>
      <c r="E55" s="1"/>
      <c r="F55" s="1"/>
      <c r="G55" s="27" t="s">
        <v>11</v>
      </c>
      <c r="H55" s="170">
        <f>SUM(H26:H54)</f>
        <v>5184.8</v>
      </c>
    </row>
  </sheetData>
  <sortState ref="A39:H54">
    <sortCondition ref="A39"/>
  </sortState>
  <mergeCells count="64">
    <mergeCell ref="R2:S2"/>
    <mergeCell ref="C39:D39"/>
    <mergeCell ref="C40:D40"/>
    <mergeCell ref="C26:D26"/>
    <mergeCell ref="B38:H38"/>
    <mergeCell ref="B29:H29"/>
    <mergeCell ref="B27:H27"/>
    <mergeCell ref="F21:G21"/>
    <mergeCell ref="F23:G23"/>
    <mergeCell ref="C28:H28"/>
    <mergeCell ref="F22:G22"/>
    <mergeCell ref="C21:D21"/>
    <mergeCell ref="C22:D22"/>
    <mergeCell ref="C23:D23"/>
    <mergeCell ref="C18:D18"/>
    <mergeCell ref="C19:D19"/>
    <mergeCell ref="C20:D20"/>
    <mergeCell ref="F19:G19"/>
    <mergeCell ref="F13:G13"/>
    <mergeCell ref="C13:D13"/>
    <mergeCell ref="C14:D14"/>
    <mergeCell ref="C15:D15"/>
    <mergeCell ref="C16:D16"/>
    <mergeCell ref="C17:D17"/>
    <mergeCell ref="F14:G14"/>
    <mergeCell ref="F15:G15"/>
    <mergeCell ref="F16:G16"/>
    <mergeCell ref="F17:G17"/>
    <mergeCell ref="F18:G18"/>
    <mergeCell ref="F20:G20"/>
    <mergeCell ref="B2:H2"/>
    <mergeCell ref="B3:H3"/>
    <mergeCell ref="F4:G4"/>
    <mergeCell ref="F5:G5"/>
    <mergeCell ref="F6:G6"/>
    <mergeCell ref="F12:G12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F7:G7"/>
    <mergeCell ref="F8:G8"/>
    <mergeCell ref="F9:G9"/>
    <mergeCell ref="F10:G10"/>
    <mergeCell ref="F11:G11"/>
    <mergeCell ref="C48:D48"/>
    <mergeCell ref="C47:D47"/>
    <mergeCell ref="C49:D49"/>
    <mergeCell ref="C41:D41"/>
    <mergeCell ref="C43:D43"/>
    <mergeCell ref="C44:D44"/>
    <mergeCell ref="C45:D45"/>
    <mergeCell ref="C46:D46"/>
    <mergeCell ref="C42:D42"/>
    <mergeCell ref="C50:D50"/>
    <mergeCell ref="C51:D51"/>
    <mergeCell ref="C52:D52"/>
    <mergeCell ref="C53:D53"/>
    <mergeCell ref="C54:D54"/>
  </mergeCells>
  <dataValidations count="8"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$P$30:$P$35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B2:S56"/>
  <sheetViews>
    <sheetView showGridLines="0" zoomScaleNormal="100" workbookViewId="0">
      <pane ySplit="2" topLeftCell="A3" activePane="bottomLeft" state="frozen"/>
      <selection pane="bottomLeft" activeCell="C49" sqref="C49:D49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140625" style="114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7" width="15.7109375" style="50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80" t="s">
        <v>102</v>
      </c>
      <c r="C2" s="680"/>
      <c r="D2" s="680"/>
      <c r="E2" s="680"/>
      <c r="F2" s="680"/>
      <c r="G2" s="680"/>
      <c r="H2" s="680"/>
      <c r="R2" s="679" t="s">
        <v>1986</v>
      </c>
      <c r="S2" s="679"/>
    </row>
    <row r="3" spans="2:19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9" ht="15.75" hidden="1" customHeight="1" outlineLevel="1">
      <c r="B4" s="67"/>
      <c r="C4" s="677" t="s">
        <v>20</v>
      </c>
      <c r="D4" s="677"/>
      <c r="E4" s="115"/>
      <c r="F4" s="678">
        <v>420</v>
      </c>
      <c r="G4" s="678"/>
      <c r="H4" s="73"/>
    </row>
    <row r="5" spans="2:19" ht="15.75" hidden="1" customHeight="1" outlineLevel="1">
      <c r="B5" s="67"/>
      <c r="C5" s="677" t="s">
        <v>21</v>
      </c>
      <c r="D5" s="677"/>
      <c r="E5" s="115"/>
      <c r="F5" s="678">
        <v>310</v>
      </c>
      <c r="G5" s="678"/>
      <c r="H5" s="73"/>
    </row>
    <row r="6" spans="2:19" ht="15.75" hidden="1" customHeight="1" outlineLevel="1">
      <c r="B6" s="67"/>
      <c r="C6" s="677" t="s">
        <v>22</v>
      </c>
      <c r="D6" s="677"/>
      <c r="E6" s="115"/>
      <c r="F6" s="678">
        <v>195</v>
      </c>
      <c r="G6" s="678"/>
      <c r="H6" s="73"/>
    </row>
    <row r="7" spans="2:19" ht="15.75" hidden="1" customHeight="1" outlineLevel="1">
      <c r="B7" s="67"/>
      <c r="C7" s="677" t="s">
        <v>23</v>
      </c>
      <c r="D7" s="677"/>
      <c r="E7" s="115"/>
      <c r="F7" s="678">
        <v>101</v>
      </c>
      <c r="G7" s="678"/>
      <c r="H7" s="73"/>
    </row>
    <row r="8" spans="2:19" ht="15.75" hidden="1" customHeight="1" outlineLevel="1">
      <c r="B8" s="67"/>
      <c r="C8" s="677" t="s">
        <v>24</v>
      </c>
      <c r="D8" s="677"/>
      <c r="E8" s="115"/>
      <c r="F8" s="678">
        <v>46</v>
      </c>
      <c r="G8" s="678"/>
      <c r="H8" s="73"/>
    </row>
    <row r="9" spans="2:19" ht="15.75" hidden="1" customHeight="1" outlineLevel="1">
      <c r="B9" s="67"/>
      <c r="C9" s="677" t="s">
        <v>40</v>
      </c>
      <c r="D9" s="677"/>
      <c r="E9" s="115"/>
      <c r="F9" s="678">
        <v>145</v>
      </c>
      <c r="G9" s="678"/>
      <c r="H9" s="73"/>
    </row>
    <row r="10" spans="2:19" ht="15.75" hidden="1" customHeight="1" outlineLevel="1">
      <c r="B10" s="67"/>
      <c r="C10" s="677" t="s">
        <v>25</v>
      </c>
      <c r="D10" s="677"/>
      <c r="E10" s="115"/>
      <c r="F10" s="678">
        <v>700</v>
      </c>
      <c r="G10" s="678"/>
      <c r="H10" s="73"/>
    </row>
    <row r="11" spans="2:19" ht="15.75" hidden="1" customHeight="1" outlineLevel="1">
      <c r="B11" s="67"/>
      <c r="C11" s="677" t="s">
        <v>26</v>
      </c>
      <c r="D11" s="677"/>
      <c r="E11" s="115"/>
      <c r="F11" s="678">
        <v>6</v>
      </c>
      <c r="G11" s="678"/>
      <c r="H11" s="73"/>
    </row>
    <row r="12" spans="2:19" ht="15.75" hidden="1" customHeight="1" outlineLevel="1">
      <c r="B12" s="67"/>
      <c r="C12" s="677" t="s">
        <v>27</v>
      </c>
      <c r="D12" s="677"/>
      <c r="E12" s="115"/>
      <c r="F12" s="678">
        <v>3</v>
      </c>
      <c r="G12" s="678"/>
      <c r="H12" s="73"/>
    </row>
    <row r="13" spans="2:19" ht="15.75" hidden="1" customHeight="1" outlineLevel="1">
      <c r="B13" s="67"/>
      <c r="C13" s="677" t="s">
        <v>28</v>
      </c>
      <c r="D13" s="677"/>
      <c r="E13" s="115"/>
      <c r="F13" s="678">
        <v>40</v>
      </c>
      <c r="G13" s="678"/>
      <c r="H13" s="73"/>
    </row>
    <row r="14" spans="2:19" ht="15.75" hidden="1" customHeight="1" outlineLevel="1">
      <c r="B14" s="67"/>
      <c r="C14" s="677" t="s">
        <v>29</v>
      </c>
      <c r="D14" s="677"/>
      <c r="E14" s="115"/>
      <c r="F14" s="678">
        <v>50</v>
      </c>
      <c r="G14" s="678"/>
      <c r="H14" s="73"/>
    </row>
    <row r="15" spans="2:19" ht="15.75" hidden="1" customHeight="1" outlineLevel="1">
      <c r="B15" s="67"/>
      <c r="C15" s="677" t="s">
        <v>30</v>
      </c>
      <c r="D15" s="677"/>
      <c r="E15" s="115"/>
      <c r="F15" s="678">
        <v>115</v>
      </c>
      <c r="G15" s="678"/>
      <c r="H15" s="73"/>
    </row>
    <row r="16" spans="2:19" ht="15.75" hidden="1" customHeight="1" outlineLevel="1">
      <c r="B16" s="67"/>
      <c r="C16" s="677" t="s">
        <v>31</v>
      </c>
      <c r="D16" s="677"/>
      <c r="E16" s="115"/>
      <c r="F16" s="678" t="s">
        <v>56</v>
      </c>
      <c r="G16" s="678"/>
      <c r="H16" s="73"/>
    </row>
    <row r="17" spans="2:17" ht="15.75" hidden="1" customHeight="1" outlineLevel="1">
      <c r="B17" s="67"/>
      <c r="C17" s="677" t="s">
        <v>32</v>
      </c>
      <c r="D17" s="677"/>
      <c r="E17" s="115"/>
      <c r="F17" s="678" t="s">
        <v>57</v>
      </c>
      <c r="G17" s="678"/>
      <c r="H17" s="73"/>
    </row>
    <row r="18" spans="2:17" ht="15.75" hidden="1" customHeight="1" outlineLevel="1">
      <c r="B18" s="67"/>
      <c r="C18" s="677" t="s">
        <v>34</v>
      </c>
      <c r="D18" s="677"/>
      <c r="E18" s="115"/>
      <c r="F18" s="678" t="s">
        <v>35</v>
      </c>
      <c r="G18" s="678"/>
      <c r="H18" s="73"/>
    </row>
    <row r="19" spans="2:17" ht="15.75" hidden="1" customHeight="1" outlineLevel="1">
      <c r="B19" s="67"/>
      <c r="C19" s="677" t="s">
        <v>41</v>
      </c>
      <c r="D19" s="677"/>
      <c r="E19" s="115"/>
      <c r="F19" s="678" t="s">
        <v>53</v>
      </c>
      <c r="G19" s="678"/>
      <c r="H19" s="73"/>
    </row>
    <row r="20" spans="2:17" ht="15.75" hidden="1" customHeight="1" outlineLevel="1">
      <c r="B20" s="67"/>
      <c r="C20" s="682" t="s">
        <v>183</v>
      </c>
      <c r="D20" s="682"/>
      <c r="E20" s="115"/>
      <c r="F20" s="678" t="s">
        <v>61</v>
      </c>
      <c r="G20" s="678"/>
      <c r="H20" s="73"/>
    </row>
    <row r="21" spans="2:17" ht="15.75" hidden="1" customHeight="1" outlineLevel="1">
      <c r="B21" s="67"/>
      <c r="C21" s="682" t="s">
        <v>184</v>
      </c>
      <c r="D21" s="682"/>
      <c r="E21" s="115"/>
      <c r="F21" s="678" t="s">
        <v>187</v>
      </c>
      <c r="G21" s="678"/>
      <c r="H21" s="73"/>
    </row>
    <row r="22" spans="2:17" ht="15.75" hidden="1" customHeight="1" outlineLevel="1">
      <c r="B22" s="67"/>
      <c r="C22" s="682" t="s">
        <v>186</v>
      </c>
      <c r="D22" s="682"/>
      <c r="E22" s="115"/>
      <c r="F22" s="678" t="s">
        <v>188</v>
      </c>
      <c r="G22" s="678"/>
      <c r="H22" s="73"/>
    </row>
    <row r="23" spans="2:17" ht="15.75" hidden="1" customHeight="1" outlineLevel="1">
      <c r="B23" s="67"/>
      <c r="C23" s="682" t="s">
        <v>39</v>
      </c>
      <c r="D23" s="682"/>
      <c r="E23" s="115"/>
      <c r="F23" s="678">
        <v>209</v>
      </c>
      <c r="G23" s="678"/>
      <c r="H23" s="73"/>
    </row>
    <row r="24" spans="2:17" ht="15.75" customHeight="1" collapsed="1">
      <c r="B24" s="69"/>
      <c r="C24" s="70"/>
      <c r="D24" s="70"/>
      <c r="E24" s="116"/>
      <c r="F24" s="70"/>
      <c r="G24" s="70"/>
      <c r="H24" s="71"/>
    </row>
    <row r="25" spans="2:17" ht="15.75" customHeight="1" outlineLevel="1">
      <c r="B25" s="64" t="s">
        <v>43</v>
      </c>
      <c r="C25" s="213" t="s">
        <v>48</v>
      </c>
      <c r="D25" s="107"/>
      <c r="E25" s="65" t="s">
        <v>1</v>
      </c>
      <c r="F25" s="107" t="s">
        <v>1</v>
      </c>
      <c r="G25" s="107" t="s">
        <v>44</v>
      </c>
      <c r="H25" s="65" t="s">
        <v>45</v>
      </c>
    </row>
    <row r="26" spans="2:17" ht="15.75" customHeight="1" outlineLevel="1">
      <c r="B26" s="104">
        <v>1142</v>
      </c>
      <c r="C26" s="106" t="s">
        <v>156</v>
      </c>
      <c r="D26" s="106"/>
      <c r="E26" s="171">
        <v>5387</v>
      </c>
      <c r="F26" s="168">
        <f>E26*'Прайс-лист'!I3*(1-'Прайс-лист'!$E$3)</f>
        <v>4309.6000000000004</v>
      </c>
      <c r="G26" s="104"/>
      <c r="H26" s="169">
        <f>F26</f>
        <v>4309.6000000000004</v>
      </c>
    </row>
    <row r="27" spans="2:17" ht="15.75" hidden="1" customHeight="1" outlineLevel="2">
      <c r="B27" s="686" t="s">
        <v>1768</v>
      </c>
      <c r="C27" s="686"/>
      <c r="D27" s="686"/>
      <c r="E27" s="686"/>
      <c r="F27" s="686"/>
      <c r="G27" s="686"/>
      <c r="H27" s="686"/>
    </row>
    <row r="28" spans="2:17" ht="301.5" hidden="1" customHeight="1" outlineLevel="2">
      <c r="B28" s="104"/>
      <c r="C28" s="685" t="s">
        <v>2037</v>
      </c>
      <c r="D28" s="685"/>
      <c r="E28" s="685"/>
      <c r="F28" s="685"/>
      <c r="G28" s="685"/>
      <c r="H28" s="685"/>
    </row>
    <row r="29" spans="2:17" ht="15.75" customHeight="1" outlineLevel="1" collapsed="1">
      <c r="B29" s="686" t="s">
        <v>1936</v>
      </c>
      <c r="C29" s="686"/>
      <c r="D29" s="686"/>
      <c r="E29" s="686"/>
      <c r="F29" s="686"/>
      <c r="G29" s="686"/>
      <c r="H29" s="686"/>
    </row>
    <row r="30" spans="2:17" ht="15.75" customHeight="1" outlineLevel="1">
      <c r="B30" s="389">
        <v>2475</v>
      </c>
      <c r="C30" s="385" t="s">
        <v>5</v>
      </c>
      <c r="D30" s="100" t="s">
        <v>840</v>
      </c>
      <c r="E30" s="168">
        <v>366</v>
      </c>
      <c r="F30" s="168">
        <f>E30*'Прайс-лист'!I3*(1-'Прайс-лист'!$E$3)</f>
        <v>292.8</v>
      </c>
      <c r="G30" s="137">
        <v>0</v>
      </c>
      <c r="H30" s="169">
        <f>F30*G30</f>
        <v>0</v>
      </c>
      <c r="J30" s="235" t="s">
        <v>840</v>
      </c>
      <c r="K30" s="235" t="s">
        <v>840</v>
      </c>
      <c r="L30" s="235" t="s">
        <v>840</v>
      </c>
      <c r="M30" s="235" t="s">
        <v>840</v>
      </c>
      <c r="N30" s="235" t="s">
        <v>840</v>
      </c>
      <c r="O30" s="235" t="s">
        <v>840</v>
      </c>
      <c r="P30" s="235" t="s">
        <v>1983</v>
      </c>
      <c r="Q30" s="235" t="s">
        <v>840</v>
      </c>
    </row>
    <row r="31" spans="2:17" ht="15.75" customHeight="1" outlineLevel="1">
      <c r="B31" s="66"/>
      <c r="C31" s="535" t="s">
        <v>2165</v>
      </c>
      <c r="D31" s="537" t="s">
        <v>840</v>
      </c>
      <c r="E31" s="168">
        <v>23</v>
      </c>
      <c r="F31" s="168">
        <f>E31*'Прайс-лист'!I3*(1-'Прайс-лист'!$E$3)</f>
        <v>18.400000000000002</v>
      </c>
      <c r="G31" s="137">
        <v>0</v>
      </c>
      <c r="H31" s="169">
        <f t="shared" ref="H31:H37" si="0">F31*G31</f>
        <v>0</v>
      </c>
      <c r="J31" s="237" t="s">
        <v>1762</v>
      </c>
      <c r="K31" s="240" t="s">
        <v>2164</v>
      </c>
      <c r="L31" s="235" t="s">
        <v>1764</v>
      </c>
      <c r="M31" s="240" t="s">
        <v>2147</v>
      </c>
      <c r="N31" s="240" t="s">
        <v>2150</v>
      </c>
      <c r="O31" s="396" t="s">
        <v>1973</v>
      </c>
      <c r="P31" s="396" t="s">
        <v>1977</v>
      </c>
      <c r="Q31" s="240" t="s">
        <v>1956</v>
      </c>
    </row>
    <row r="32" spans="2:17" ht="15.75" customHeight="1" outlineLevel="1">
      <c r="B32" s="389">
        <v>2126</v>
      </c>
      <c r="C32" s="535" t="s">
        <v>2169</v>
      </c>
      <c r="D32" s="537" t="s">
        <v>840</v>
      </c>
      <c r="E32" s="168">
        <v>143</v>
      </c>
      <c r="F32" s="168">
        <f>E32*'Прайс-лист'!I3*(1-'Прайс-лист'!$E$3)</f>
        <v>114.4</v>
      </c>
      <c r="G32" s="137">
        <v>0</v>
      </c>
      <c r="H32" s="168">
        <f>F32*G32</f>
        <v>0</v>
      </c>
      <c r="J32" s="237" t="s">
        <v>1939</v>
      </c>
      <c r="K32" s="235" t="s">
        <v>2161</v>
      </c>
      <c r="L32" s="237" t="s">
        <v>1762</v>
      </c>
      <c r="M32" s="237" t="s">
        <v>2148</v>
      </c>
      <c r="N32" s="237" t="s">
        <v>2151</v>
      </c>
      <c r="O32" s="396" t="s">
        <v>1974</v>
      </c>
      <c r="P32" s="396" t="s">
        <v>1978</v>
      </c>
      <c r="Q32" s="235" t="s">
        <v>1955</v>
      </c>
    </row>
    <row r="33" spans="2:17" ht="15.75" customHeight="1" outlineLevel="1">
      <c r="B33" s="389"/>
      <c r="C33" s="535" t="s">
        <v>2176</v>
      </c>
      <c r="D33" s="537" t="s">
        <v>840</v>
      </c>
      <c r="E33" s="168">
        <v>2177</v>
      </c>
      <c r="F33" s="168">
        <f>E33*'Прайс-лист'!I3*(1-'Прайс-лист'!$E$3)</f>
        <v>1741.6000000000001</v>
      </c>
      <c r="G33" s="137">
        <v>0</v>
      </c>
      <c r="H33" s="169">
        <f>F33*G33</f>
        <v>0</v>
      </c>
      <c r="J33" s="237" t="s">
        <v>1938</v>
      </c>
      <c r="K33" s="243" t="s">
        <v>2162</v>
      </c>
      <c r="L33" s="236"/>
      <c r="M33" s="237" t="s">
        <v>2149</v>
      </c>
      <c r="N33" s="237" t="s">
        <v>2152</v>
      </c>
      <c r="O33" s="373"/>
      <c r="P33" s="396" t="s">
        <v>1979</v>
      </c>
      <c r="Q33" s="239"/>
    </row>
    <row r="34" spans="2:17" ht="15.75" customHeight="1" outlineLevel="1">
      <c r="B34" s="501"/>
      <c r="C34" s="535" t="s">
        <v>2175</v>
      </c>
      <c r="D34" s="537" t="s">
        <v>840</v>
      </c>
      <c r="E34" s="168">
        <v>2960</v>
      </c>
      <c r="F34" s="168">
        <f>E34*'Прайс-лист'!I3*(1-'Прайс-лист'!$E$3)</f>
        <v>2368</v>
      </c>
      <c r="G34" s="137">
        <v>0</v>
      </c>
      <c r="H34" s="169">
        <f>F34*G34</f>
        <v>0</v>
      </c>
      <c r="J34" s="240" t="s">
        <v>1763</v>
      </c>
      <c r="K34" s="236" t="s">
        <v>2167</v>
      </c>
      <c r="L34" s="243"/>
      <c r="M34" s="243"/>
      <c r="N34" s="243"/>
      <c r="O34" s="237"/>
      <c r="P34" s="396" t="s">
        <v>1980</v>
      </c>
      <c r="Q34" s="237"/>
    </row>
    <row r="35" spans="2:17" ht="15.75" customHeight="1" outlineLevel="1">
      <c r="B35" s="389">
        <v>2004</v>
      </c>
      <c r="C35" s="382" t="s">
        <v>842</v>
      </c>
      <c r="D35" s="99" t="s">
        <v>840</v>
      </c>
      <c r="E35" s="168">
        <v>0</v>
      </c>
      <c r="F35" s="168">
        <f>E35*'Прайс-лист'!I3*(1-'Прайс-лист'!$E$3)</f>
        <v>0</v>
      </c>
      <c r="G35" s="137">
        <v>0</v>
      </c>
      <c r="H35" s="169">
        <f t="shared" si="0"/>
        <v>0</v>
      </c>
      <c r="J35" s="240" t="s">
        <v>1764</v>
      </c>
      <c r="K35" s="506" t="s">
        <v>1777</v>
      </c>
      <c r="L35" s="243"/>
      <c r="M35" s="243"/>
      <c r="N35" s="243"/>
      <c r="O35" s="239"/>
      <c r="P35" s="396" t="s">
        <v>1981</v>
      </c>
      <c r="Q35" s="240"/>
    </row>
    <row r="36" spans="2:17" ht="15.75" customHeight="1" outlineLevel="1">
      <c r="B36" s="389">
        <v>3052</v>
      </c>
      <c r="C36" s="382" t="s">
        <v>841</v>
      </c>
      <c r="D36" s="99" t="s">
        <v>840</v>
      </c>
      <c r="E36" s="168">
        <v>95</v>
      </c>
      <c r="F36" s="168">
        <f>E36*'Прайс-лист'!I3*(1-'Прайс-лист'!$E$3)</f>
        <v>76</v>
      </c>
      <c r="G36" s="137">
        <v>0</v>
      </c>
      <c r="H36" s="169">
        <f t="shared" si="0"/>
        <v>0</v>
      </c>
      <c r="J36" s="240"/>
      <c r="K36" s="506" t="s">
        <v>2166</v>
      </c>
      <c r="L36" s="240"/>
      <c r="M36" s="240"/>
      <c r="N36" s="240"/>
      <c r="O36" s="239"/>
      <c r="P36" s="396"/>
      <c r="Q36" s="240"/>
    </row>
    <row r="37" spans="2:17" ht="15.75" customHeight="1" outlineLevel="1">
      <c r="B37" s="386" t="s">
        <v>1951</v>
      </c>
      <c r="C37" s="387" t="s">
        <v>1954</v>
      </c>
      <c r="D37" s="99" t="s">
        <v>840</v>
      </c>
      <c r="E37" s="168">
        <v>0</v>
      </c>
      <c r="F37" s="168">
        <f>E37*'Прайс-лист'!I3*(1-'Прайс-лист'!$E$3)</f>
        <v>0</v>
      </c>
      <c r="G37" s="137">
        <v>0</v>
      </c>
      <c r="H37" s="169">
        <f t="shared" si="0"/>
        <v>0</v>
      </c>
    </row>
    <row r="38" spans="2:17" ht="15.75" customHeight="1" outlineLevel="1">
      <c r="B38" s="104">
        <v>2142</v>
      </c>
      <c r="C38" s="677" t="s">
        <v>1734</v>
      </c>
      <c r="D38" s="677"/>
      <c r="E38" s="168">
        <v>23</v>
      </c>
      <c r="F38" s="168">
        <f>E38*'Прайс-лист'!I3*(1-'Прайс-лист'!$E$3)</f>
        <v>18.400000000000002</v>
      </c>
      <c r="G38" s="137">
        <v>0</v>
      </c>
      <c r="H38" s="169">
        <f>F38*G38</f>
        <v>0</v>
      </c>
    </row>
    <row r="39" spans="2:17" ht="15.75" customHeight="1" outlineLevel="1">
      <c r="B39" s="692" t="s">
        <v>6</v>
      </c>
      <c r="C39" s="692"/>
      <c r="D39" s="692"/>
      <c r="E39" s="692"/>
      <c r="F39" s="692"/>
      <c r="G39" s="692"/>
      <c r="H39" s="692"/>
    </row>
    <row r="40" spans="2:17" ht="15.75" customHeight="1" outlineLevel="1">
      <c r="B40" s="104">
        <v>4144</v>
      </c>
      <c r="C40" s="683" t="s">
        <v>1984</v>
      </c>
      <c r="D40" s="683"/>
      <c r="E40" s="203">
        <v>23</v>
      </c>
      <c r="F40" s="168">
        <f>E40*'Прайс-лист'!I3*(1-'Прайс-лист'!$E$3)</f>
        <v>18.400000000000002</v>
      </c>
      <c r="G40" s="137">
        <v>0</v>
      </c>
      <c r="H40" s="169">
        <f t="shared" ref="H40:H55" si="1">F40*G40</f>
        <v>0</v>
      </c>
    </row>
    <row r="41" spans="2:17" ht="15.75" customHeight="1" outlineLevel="1">
      <c r="B41" s="104">
        <v>2414</v>
      </c>
      <c r="C41" s="677" t="s">
        <v>1739</v>
      </c>
      <c r="D41" s="677"/>
      <c r="E41" s="203">
        <v>231</v>
      </c>
      <c r="F41" s="168">
        <f>E41*'Прайс-лист'!I3*(1-'Прайс-лист'!$E$3)</f>
        <v>184.8</v>
      </c>
      <c r="G41" s="137">
        <v>0</v>
      </c>
      <c r="H41" s="169">
        <f t="shared" si="1"/>
        <v>0</v>
      </c>
    </row>
    <row r="42" spans="2:17" ht="15.75" customHeight="1" outlineLevel="1">
      <c r="B42" s="128">
        <v>2328</v>
      </c>
      <c r="C42" s="677" t="s">
        <v>106</v>
      </c>
      <c r="D42" s="677"/>
      <c r="E42" s="195">
        <v>282</v>
      </c>
      <c r="F42" s="168">
        <f>E42*'Прайс-лист'!I3*(1-'Прайс-лист'!$E$3)</f>
        <v>225.60000000000002</v>
      </c>
      <c r="G42" s="137">
        <v>0</v>
      </c>
      <c r="H42" s="169">
        <f t="shared" si="1"/>
        <v>0</v>
      </c>
    </row>
    <row r="43" spans="2:17" ht="15.75" customHeight="1" outlineLevel="1">
      <c r="B43" s="538">
        <v>305301</v>
      </c>
      <c r="C43" s="677" t="s">
        <v>857</v>
      </c>
      <c r="D43" s="677"/>
      <c r="E43" s="168">
        <v>26</v>
      </c>
      <c r="F43" s="168">
        <f>E43*'Прайс-лист'!I3*(1-'Прайс-лист'!$E$3)</f>
        <v>20.8</v>
      </c>
      <c r="G43" s="129">
        <f>IF(G36*G42,1,0)</f>
        <v>0</v>
      </c>
      <c r="H43" s="169">
        <f t="shared" si="1"/>
        <v>0</v>
      </c>
    </row>
    <row r="44" spans="2:17" ht="15.75" customHeight="1" outlineLevel="1">
      <c r="B44" s="104">
        <v>2509</v>
      </c>
      <c r="C44" s="677" t="s">
        <v>77</v>
      </c>
      <c r="D44" s="677"/>
      <c r="E44" s="203">
        <v>716</v>
      </c>
      <c r="F44" s="168">
        <f>E44*'Прайс-лист'!I3*(1-'Прайс-лист'!$E$3)</f>
        <v>572.80000000000007</v>
      </c>
      <c r="G44" s="137">
        <v>0</v>
      </c>
      <c r="H44" s="169">
        <f t="shared" si="1"/>
        <v>0</v>
      </c>
    </row>
    <row r="45" spans="2:17" ht="15.75" customHeight="1" outlineLevel="1">
      <c r="B45" s="104">
        <v>2702</v>
      </c>
      <c r="C45" s="677" t="s">
        <v>89</v>
      </c>
      <c r="D45" s="677"/>
      <c r="E45" s="203">
        <v>590</v>
      </c>
      <c r="F45" s="168">
        <f>E45*'Прайс-лист'!I3*(1-'Прайс-лист'!$E$3)</f>
        <v>472</v>
      </c>
      <c r="G45" s="137">
        <v>0</v>
      </c>
      <c r="H45" s="169">
        <f t="shared" si="1"/>
        <v>0</v>
      </c>
    </row>
    <row r="46" spans="2:17" ht="15.75" customHeight="1" outlineLevel="1">
      <c r="B46" s="651">
        <v>2704</v>
      </c>
      <c r="C46" s="677" t="s">
        <v>2103</v>
      </c>
      <c r="D46" s="677"/>
      <c r="E46" s="203">
        <v>528</v>
      </c>
      <c r="F46" s="168">
        <f>E46*'Прайс-лист'!I3*(1-'Прайс-лист'!$E$3)</f>
        <v>422.40000000000003</v>
      </c>
      <c r="G46" s="137">
        <v>0</v>
      </c>
      <c r="H46" s="169">
        <f t="shared" si="1"/>
        <v>0</v>
      </c>
    </row>
    <row r="47" spans="2:17" ht="15.75" customHeight="1" outlineLevel="1">
      <c r="B47" s="104">
        <v>2421</v>
      </c>
      <c r="C47" s="677" t="s">
        <v>51</v>
      </c>
      <c r="D47" s="677"/>
      <c r="E47" s="203">
        <v>468</v>
      </c>
      <c r="F47" s="168">
        <f>E47*'Прайс-лист'!I3*(1-'Прайс-лист'!$E$3)</f>
        <v>374.40000000000003</v>
      </c>
      <c r="G47" s="137">
        <v>0</v>
      </c>
      <c r="H47" s="169">
        <f t="shared" si="1"/>
        <v>0</v>
      </c>
    </row>
    <row r="48" spans="2:17" ht="15.75" customHeight="1" outlineLevel="1">
      <c r="B48" s="104">
        <v>2941</v>
      </c>
      <c r="C48" s="677" t="s">
        <v>8</v>
      </c>
      <c r="D48" s="677"/>
      <c r="E48" s="203">
        <v>141</v>
      </c>
      <c r="F48" s="168">
        <f>E48*'Прайс-лист'!I3*(1-'Прайс-лист'!$E$3)</f>
        <v>112.80000000000001</v>
      </c>
      <c r="G48" s="137">
        <v>0</v>
      </c>
      <c r="H48" s="169">
        <f t="shared" si="1"/>
        <v>0</v>
      </c>
    </row>
    <row r="49" spans="2:8" ht="15.75" customHeight="1" outlineLevel="1">
      <c r="B49" s="652">
        <v>2942</v>
      </c>
      <c r="C49" s="677" t="s">
        <v>74</v>
      </c>
      <c r="D49" s="677"/>
      <c r="E49" s="203">
        <v>175</v>
      </c>
      <c r="F49" s="168">
        <f>E49*'Прайс-лист'!I3*(1-'Прайс-лист'!$E$3)</f>
        <v>140</v>
      </c>
      <c r="G49" s="137">
        <v>0</v>
      </c>
      <c r="H49" s="169">
        <f t="shared" si="1"/>
        <v>0</v>
      </c>
    </row>
    <row r="50" spans="2:8" ht="15.75" customHeight="1" outlineLevel="1">
      <c r="B50" s="104">
        <v>2876</v>
      </c>
      <c r="C50" s="677" t="s">
        <v>10</v>
      </c>
      <c r="D50" s="677"/>
      <c r="E50" s="203">
        <v>417</v>
      </c>
      <c r="F50" s="168">
        <f>E50*'Прайс-лист'!I3*(1-'Прайс-лист'!$E$3)</f>
        <v>333.6</v>
      </c>
      <c r="G50" s="137">
        <v>0</v>
      </c>
      <c r="H50" s="169">
        <f t="shared" si="1"/>
        <v>0</v>
      </c>
    </row>
    <row r="51" spans="2:8" ht="15.75" customHeight="1" outlineLevel="1">
      <c r="B51" s="104">
        <v>287601</v>
      </c>
      <c r="C51" s="677" t="s">
        <v>843</v>
      </c>
      <c r="D51" s="677"/>
      <c r="E51" s="203">
        <v>417</v>
      </c>
      <c r="F51" s="168">
        <f>E51*'Прайс-лист'!I3*(1-'Прайс-лист'!$E$3)</f>
        <v>333.6</v>
      </c>
      <c r="G51" s="137">
        <v>0</v>
      </c>
      <c r="H51" s="169">
        <f t="shared" si="1"/>
        <v>0</v>
      </c>
    </row>
    <row r="52" spans="2:8" ht="15.75" customHeight="1" outlineLevel="1">
      <c r="B52" s="104">
        <v>2873</v>
      </c>
      <c r="C52" s="677" t="s">
        <v>103</v>
      </c>
      <c r="D52" s="677"/>
      <c r="E52" s="203">
        <v>86</v>
      </c>
      <c r="F52" s="168">
        <f>E52*'Прайс-лист'!I3*(1-'Прайс-лист'!$E$3)</f>
        <v>68.8</v>
      </c>
      <c r="G52" s="137">
        <v>0</v>
      </c>
      <c r="H52" s="169">
        <f t="shared" si="1"/>
        <v>0</v>
      </c>
    </row>
    <row r="53" spans="2:8" ht="15.75" customHeight="1" outlineLevel="1">
      <c r="B53" s="104">
        <v>2874</v>
      </c>
      <c r="C53" s="677" t="s">
        <v>104</v>
      </c>
      <c r="D53" s="677"/>
      <c r="E53" s="203">
        <v>82</v>
      </c>
      <c r="F53" s="168">
        <f>E53*'Прайс-лист'!I3*(1-'Прайс-лист'!$E$3)</f>
        <v>65.600000000000009</v>
      </c>
      <c r="G53" s="137">
        <v>0</v>
      </c>
      <c r="H53" s="169">
        <f t="shared" si="1"/>
        <v>0</v>
      </c>
    </row>
    <row r="54" spans="2:8" ht="15.75" customHeight="1" outlineLevel="1">
      <c r="B54" s="104">
        <v>2391</v>
      </c>
      <c r="C54" s="677" t="s">
        <v>69</v>
      </c>
      <c r="D54" s="677"/>
      <c r="E54" s="203">
        <v>530</v>
      </c>
      <c r="F54" s="168">
        <f>E54*'Прайс-лист'!I3*(1-'Прайс-лист'!$E$3)</f>
        <v>424</v>
      </c>
      <c r="G54" s="137">
        <v>0</v>
      </c>
      <c r="H54" s="169">
        <f t="shared" si="1"/>
        <v>0</v>
      </c>
    </row>
    <row r="55" spans="2:8" ht="15.75" customHeight="1" outlineLevel="1">
      <c r="B55" s="104">
        <v>2396</v>
      </c>
      <c r="C55" s="677" t="s">
        <v>70</v>
      </c>
      <c r="D55" s="677"/>
      <c r="E55" s="203">
        <v>710</v>
      </c>
      <c r="F55" s="168">
        <f>E55*'Прайс-лист'!I3*(1-'Прайс-лист'!$E$3)</f>
        <v>568</v>
      </c>
      <c r="G55" s="137">
        <v>0</v>
      </c>
      <c r="H55" s="169">
        <f t="shared" si="1"/>
        <v>0</v>
      </c>
    </row>
    <row r="56" spans="2:8" ht="15.75" customHeight="1">
      <c r="B56" s="3"/>
      <c r="C56" s="52"/>
      <c r="D56" s="52"/>
      <c r="E56" s="113"/>
      <c r="F56" s="1"/>
      <c r="G56" s="27" t="s">
        <v>11</v>
      </c>
      <c r="H56" s="170">
        <f>SUM(H26:H55)</f>
        <v>4309.6000000000004</v>
      </c>
    </row>
  </sheetData>
  <sortState ref="A40:H55">
    <sortCondition ref="A40"/>
  </sortState>
  <mergeCells count="64">
    <mergeCell ref="F18:G18"/>
    <mergeCell ref="C8:D8"/>
    <mergeCell ref="R2:S2"/>
    <mergeCell ref="C47:D47"/>
    <mergeCell ref="C40:D40"/>
    <mergeCell ref="C41:D41"/>
    <mergeCell ref="C44:D44"/>
    <mergeCell ref="C45:D45"/>
    <mergeCell ref="C46:D46"/>
    <mergeCell ref="C42:D42"/>
    <mergeCell ref="C43:D43"/>
    <mergeCell ref="F22:G22"/>
    <mergeCell ref="B39:H39"/>
    <mergeCell ref="F20:G20"/>
    <mergeCell ref="F21:G21"/>
    <mergeCell ref="F23:G23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7:G7"/>
    <mergeCell ref="B2:H2"/>
    <mergeCell ref="B3:H3"/>
    <mergeCell ref="F4:G4"/>
    <mergeCell ref="F5:G5"/>
    <mergeCell ref="F6:G6"/>
    <mergeCell ref="C4:D4"/>
    <mergeCell ref="C5:D5"/>
    <mergeCell ref="C6:D6"/>
    <mergeCell ref="C7:D7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54:D54"/>
    <mergeCell ref="C38:D38"/>
    <mergeCell ref="C23:D23"/>
    <mergeCell ref="B27:H27"/>
    <mergeCell ref="F19:G19"/>
    <mergeCell ref="C28:H28"/>
    <mergeCell ref="B29:H29"/>
    <mergeCell ref="C55:D55"/>
    <mergeCell ref="C49:D49"/>
    <mergeCell ref="C48:D48"/>
    <mergeCell ref="C50:D50"/>
    <mergeCell ref="C52:D52"/>
    <mergeCell ref="C53:D53"/>
    <mergeCell ref="C51:D51"/>
  </mergeCells>
  <dataValidations count="8"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</dataValidations>
  <hyperlinks>
    <hyperlink ref="R2:S2" location="'Прайс-лист'!A1" display="на главную"/>
  </hyperlinks>
  <pageMargins left="0.23622047244094491" right="0.23622047244094491" top="0.65" bottom="0.49" header="0.31496062992125984" footer="0.31496062992125984"/>
  <pageSetup paperSize="9" scale="6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B2:S53"/>
  <sheetViews>
    <sheetView showGridLines="0" zoomScaleNormal="100" workbookViewId="0">
      <pane ySplit="2" topLeftCell="A24" activePane="bottomLeft" state="frozen"/>
      <selection pane="bottomLeft" activeCell="C39" sqref="C39:D52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140625" style="114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7" width="15.7109375" style="50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80" t="s">
        <v>99</v>
      </c>
      <c r="C2" s="680"/>
      <c r="D2" s="680"/>
      <c r="E2" s="680"/>
      <c r="F2" s="680"/>
      <c r="G2" s="680"/>
      <c r="H2" s="680"/>
      <c r="R2" s="679" t="s">
        <v>1986</v>
      </c>
      <c r="S2" s="679"/>
    </row>
    <row r="3" spans="2:19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9" ht="15.75" hidden="1" customHeight="1" outlineLevel="1">
      <c r="B4" s="67"/>
      <c r="C4" s="106" t="s">
        <v>20</v>
      </c>
      <c r="D4" s="106"/>
      <c r="E4" s="115"/>
      <c r="F4" s="678">
        <v>370</v>
      </c>
      <c r="G4" s="678"/>
      <c r="H4" s="73"/>
    </row>
    <row r="5" spans="2:19" ht="15.75" hidden="1" customHeight="1" outlineLevel="1">
      <c r="B5" s="67"/>
      <c r="C5" s="106" t="s">
        <v>21</v>
      </c>
      <c r="D5" s="106"/>
      <c r="E5" s="115"/>
      <c r="F5" s="678">
        <v>270</v>
      </c>
      <c r="G5" s="678"/>
      <c r="H5" s="73"/>
    </row>
    <row r="6" spans="2:19" ht="15.75" hidden="1" customHeight="1" outlineLevel="1">
      <c r="B6" s="67"/>
      <c r="C6" s="106" t="s">
        <v>22</v>
      </c>
      <c r="D6" s="106"/>
      <c r="E6" s="115"/>
      <c r="F6" s="678">
        <v>185</v>
      </c>
      <c r="G6" s="678"/>
      <c r="H6" s="73"/>
    </row>
    <row r="7" spans="2:19" ht="15.75" hidden="1" customHeight="1" outlineLevel="1">
      <c r="B7" s="67"/>
      <c r="C7" s="106" t="s">
        <v>23</v>
      </c>
      <c r="D7" s="106"/>
      <c r="E7" s="115"/>
      <c r="F7" s="678">
        <v>93</v>
      </c>
      <c r="G7" s="678"/>
      <c r="H7" s="73"/>
    </row>
    <row r="8" spans="2:19" ht="15.75" hidden="1" customHeight="1" outlineLevel="1">
      <c r="B8" s="67"/>
      <c r="C8" s="106" t="s">
        <v>24</v>
      </c>
      <c r="D8" s="106"/>
      <c r="E8" s="115"/>
      <c r="F8" s="678">
        <v>46</v>
      </c>
      <c r="G8" s="678"/>
      <c r="H8" s="73"/>
    </row>
    <row r="9" spans="2:19" ht="15.75" hidden="1" customHeight="1" outlineLevel="1">
      <c r="B9" s="67"/>
      <c r="C9" s="106" t="s">
        <v>40</v>
      </c>
      <c r="D9" s="106"/>
      <c r="E9" s="115"/>
      <c r="F9" s="678">
        <v>124</v>
      </c>
      <c r="G9" s="678"/>
      <c r="H9" s="73"/>
    </row>
    <row r="10" spans="2:19" ht="15.75" hidden="1" customHeight="1" outlineLevel="1">
      <c r="B10" s="67"/>
      <c r="C10" s="106" t="s">
        <v>25</v>
      </c>
      <c r="D10" s="106"/>
      <c r="E10" s="115"/>
      <c r="F10" s="678">
        <v>600</v>
      </c>
      <c r="G10" s="678"/>
      <c r="H10" s="73"/>
    </row>
    <row r="11" spans="2:19" ht="15.75" hidden="1" customHeight="1" outlineLevel="1">
      <c r="B11" s="67"/>
      <c r="C11" s="106" t="s">
        <v>26</v>
      </c>
      <c r="D11" s="106"/>
      <c r="E11" s="115"/>
      <c r="F11" s="678">
        <v>5</v>
      </c>
      <c r="G11" s="678"/>
      <c r="H11" s="73"/>
    </row>
    <row r="12" spans="2:19" ht="15.75" hidden="1" customHeight="1" outlineLevel="1">
      <c r="B12" s="67"/>
      <c r="C12" s="106" t="s">
        <v>27</v>
      </c>
      <c r="D12" s="106"/>
      <c r="E12" s="115"/>
      <c r="F12" s="678">
        <v>3</v>
      </c>
      <c r="G12" s="678"/>
      <c r="H12" s="73"/>
    </row>
    <row r="13" spans="2:19" ht="15.75" hidden="1" customHeight="1" outlineLevel="1">
      <c r="B13" s="67"/>
      <c r="C13" s="106" t="s">
        <v>28</v>
      </c>
      <c r="D13" s="106"/>
      <c r="E13" s="115"/>
      <c r="F13" s="678">
        <v>25</v>
      </c>
      <c r="G13" s="678"/>
      <c r="H13" s="73"/>
    </row>
    <row r="14" spans="2:19" ht="15.75" hidden="1" customHeight="1" outlineLevel="1">
      <c r="B14" s="67"/>
      <c r="C14" s="106" t="s">
        <v>29</v>
      </c>
      <c r="D14" s="106"/>
      <c r="E14" s="115"/>
      <c r="F14" s="678">
        <v>30</v>
      </c>
      <c r="G14" s="678"/>
      <c r="H14" s="73"/>
    </row>
    <row r="15" spans="2:19" ht="15.75" hidden="1" customHeight="1" outlineLevel="1">
      <c r="B15" s="67"/>
      <c r="C15" s="106" t="s">
        <v>30</v>
      </c>
      <c r="D15" s="106"/>
      <c r="E15" s="115"/>
      <c r="F15" s="678">
        <v>80</v>
      </c>
      <c r="G15" s="678"/>
      <c r="H15" s="73"/>
    </row>
    <row r="16" spans="2:19" ht="15.75" hidden="1" customHeight="1" outlineLevel="1">
      <c r="B16" s="67"/>
      <c r="C16" s="106" t="s">
        <v>31</v>
      </c>
      <c r="D16" s="106"/>
      <c r="E16" s="115"/>
      <c r="F16" s="678">
        <v>381</v>
      </c>
      <c r="G16" s="678"/>
      <c r="H16" s="73"/>
    </row>
    <row r="17" spans="2:17" ht="15.75" hidden="1" customHeight="1" outlineLevel="1">
      <c r="B17" s="67"/>
      <c r="C17" s="106" t="s">
        <v>32</v>
      </c>
      <c r="D17" s="106"/>
      <c r="E17" s="115"/>
      <c r="F17" s="678" t="s">
        <v>57</v>
      </c>
      <c r="G17" s="678"/>
      <c r="H17" s="73"/>
    </row>
    <row r="18" spans="2:17" ht="15.75" hidden="1" customHeight="1" outlineLevel="1">
      <c r="B18" s="67"/>
      <c r="C18" s="106" t="s">
        <v>34</v>
      </c>
      <c r="D18" s="106"/>
      <c r="E18" s="115"/>
      <c r="F18" s="678" t="s">
        <v>35</v>
      </c>
      <c r="G18" s="678"/>
      <c r="H18" s="73"/>
    </row>
    <row r="19" spans="2:17" ht="15.75" hidden="1" customHeight="1" outlineLevel="1">
      <c r="B19" s="67"/>
      <c r="C19" s="106" t="s">
        <v>41</v>
      </c>
      <c r="D19" s="106"/>
      <c r="E19" s="115"/>
      <c r="F19" s="678" t="s">
        <v>53</v>
      </c>
      <c r="G19" s="678"/>
      <c r="H19" s="73"/>
    </row>
    <row r="20" spans="2:17" ht="15.75" hidden="1" customHeight="1" outlineLevel="1">
      <c r="B20" s="67"/>
      <c r="C20" s="109" t="s">
        <v>183</v>
      </c>
      <c r="D20" s="109"/>
      <c r="E20" s="115"/>
      <c r="F20" s="678" t="s">
        <v>60</v>
      </c>
      <c r="G20" s="678"/>
      <c r="H20" s="73"/>
    </row>
    <row r="21" spans="2:17" ht="15.75" hidden="1" customHeight="1" outlineLevel="1">
      <c r="B21" s="67"/>
      <c r="C21" s="109" t="s">
        <v>184</v>
      </c>
      <c r="D21" s="109"/>
      <c r="E21" s="115"/>
      <c r="F21" s="678" t="s">
        <v>187</v>
      </c>
      <c r="G21" s="678"/>
      <c r="H21" s="73"/>
    </row>
    <row r="22" spans="2:17" ht="15.75" hidden="1" customHeight="1" outlineLevel="1">
      <c r="B22" s="67"/>
      <c r="C22" s="109" t="s">
        <v>186</v>
      </c>
      <c r="D22" s="109"/>
      <c r="E22" s="115"/>
      <c r="F22" s="678" t="s">
        <v>188</v>
      </c>
      <c r="G22" s="678"/>
      <c r="H22" s="73"/>
    </row>
    <row r="23" spans="2:17" ht="15.75" hidden="1" customHeight="1" outlineLevel="1">
      <c r="B23" s="67"/>
      <c r="C23" s="109" t="s">
        <v>39</v>
      </c>
      <c r="D23" s="109"/>
      <c r="E23" s="115"/>
      <c r="F23" s="678">
        <v>185</v>
      </c>
      <c r="G23" s="678"/>
      <c r="H23" s="73"/>
    </row>
    <row r="24" spans="2:17" ht="15.75" customHeight="1" collapsed="1">
      <c r="B24" s="69"/>
      <c r="C24" s="70"/>
      <c r="D24" s="70"/>
      <c r="E24" s="116"/>
      <c r="F24" s="70"/>
      <c r="G24" s="70"/>
      <c r="H24" s="71"/>
    </row>
    <row r="25" spans="2:17" ht="15.75" customHeight="1" outlineLevel="1">
      <c r="B25" s="64" t="s">
        <v>43</v>
      </c>
      <c r="C25" s="213" t="s">
        <v>48</v>
      </c>
      <c r="D25" s="107"/>
      <c r="E25" s="65" t="s">
        <v>1</v>
      </c>
      <c r="F25" s="107" t="s">
        <v>1</v>
      </c>
      <c r="G25" s="107" t="s">
        <v>44</v>
      </c>
      <c r="H25" s="65" t="s">
        <v>45</v>
      </c>
    </row>
    <row r="26" spans="2:17" ht="15.75" customHeight="1" outlineLevel="1">
      <c r="B26" s="104">
        <v>1132</v>
      </c>
      <c r="C26" s="106" t="s">
        <v>156</v>
      </c>
      <c r="D26" s="106"/>
      <c r="E26" s="171">
        <v>4837</v>
      </c>
      <c r="F26" s="168">
        <f>E26*'Прайс-лист'!I3*(1-'Прайс-лист'!$E$3)</f>
        <v>3869.6000000000004</v>
      </c>
      <c r="G26" s="104"/>
      <c r="H26" s="169">
        <f>F26</f>
        <v>3869.6000000000004</v>
      </c>
    </row>
    <row r="27" spans="2:17" ht="15.75" hidden="1" customHeight="1" outlineLevel="2">
      <c r="B27" s="686" t="s">
        <v>1768</v>
      </c>
      <c r="C27" s="686"/>
      <c r="D27" s="686"/>
      <c r="E27" s="686"/>
      <c r="F27" s="686"/>
      <c r="G27" s="686"/>
      <c r="H27" s="686"/>
    </row>
    <row r="28" spans="2:17" ht="329.25" hidden="1" customHeight="1" outlineLevel="2">
      <c r="B28" s="104"/>
      <c r="C28" s="685" t="s">
        <v>2038</v>
      </c>
      <c r="D28" s="685"/>
      <c r="E28" s="685"/>
      <c r="F28" s="685"/>
      <c r="G28" s="685"/>
      <c r="H28" s="685"/>
    </row>
    <row r="29" spans="2:17" ht="15.75" customHeight="1" outlineLevel="1" collapsed="1">
      <c r="B29" s="686" t="s">
        <v>1936</v>
      </c>
      <c r="C29" s="686"/>
      <c r="D29" s="686"/>
      <c r="E29" s="686"/>
      <c r="F29" s="686"/>
      <c r="G29" s="686"/>
      <c r="H29" s="686"/>
    </row>
    <row r="30" spans="2:17" ht="15.75" customHeight="1" outlineLevel="1">
      <c r="B30" s="401">
        <v>2475</v>
      </c>
      <c r="C30" s="398" t="s">
        <v>5</v>
      </c>
      <c r="D30" s="100" t="s">
        <v>840</v>
      </c>
      <c r="E30" s="168">
        <v>366</v>
      </c>
      <c r="F30" s="168">
        <f>E30*'Прайс-лист'!I3*(1-'Прайс-лист'!$E$3)</f>
        <v>292.8</v>
      </c>
      <c r="G30" s="137">
        <v>0</v>
      </c>
      <c r="H30" s="169">
        <f>F30*G30</f>
        <v>0</v>
      </c>
      <c r="J30" s="235" t="s">
        <v>840</v>
      </c>
      <c r="K30" s="235" t="s">
        <v>840</v>
      </c>
      <c r="L30" s="235" t="s">
        <v>840</v>
      </c>
      <c r="M30" s="235" t="s">
        <v>840</v>
      </c>
      <c r="N30" s="235" t="s">
        <v>840</v>
      </c>
      <c r="O30" s="235" t="s">
        <v>840</v>
      </c>
      <c r="P30" s="235" t="s">
        <v>1983</v>
      </c>
      <c r="Q30" s="235" t="s">
        <v>840</v>
      </c>
    </row>
    <row r="31" spans="2:17" ht="15.75" customHeight="1" outlineLevel="1">
      <c r="B31" s="66"/>
      <c r="C31" s="535" t="s">
        <v>2165</v>
      </c>
      <c r="D31" s="537" t="s">
        <v>840</v>
      </c>
      <c r="E31" s="168">
        <v>23</v>
      </c>
      <c r="F31" s="168">
        <f>E31*'Прайс-лист'!I3*(1-'Прайс-лист'!$E$3)</f>
        <v>18.400000000000002</v>
      </c>
      <c r="G31" s="137">
        <v>0</v>
      </c>
      <c r="H31" s="169">
        <f t="shared" ref="H31:H37" si="0">F31*G31</f>
        <v>0</v>
      </c>
      <c r="J31" s="237" t="s">
        <v>1762</v>
      </c>
      <c r="K31" s="240" t="s">
        <v>2164</v>
      </c>
      <c r="L31" s="235" t="s">
        <v>1764</v>
      </c>
      <c r="M31" s="240" t="s">
        <v>2147</v>
      </c>
      <c r="N31" s="240" t="s">
        <v>2150</v>
      </c>
      <c r="O31" s="396" t="s">
        <v>1973</v>
      </c>
      <c r="P31" s="396" t="s">
        <v>1977</v>
      </c>
      <c r="Q31" s="240" t="s">
        <v>1956</v>
      </c>
    </row>
    <row r="32" spans="2:17" ht="15.75" customHeight="1" outlineLevel="1">
      <c r="B32" s="401">
        <v>2121</v>
      </c>
      <c r="C32" s="535" t="s">
        <v>2169</v>
      </c>
      <c r="D32" s="537" t="s">
        <v>840</v>
      </c>
      <c r="E32" s="168">
        <v>126</v>
      </c>
      <c r="F32" s="168">
        <f>E32*'Прайс-лист'!I3*(1-'Прайс-лист'!$E$3)</f>
        <v>100.80000000000001</v>
      </c>
      <c r="G32" s="137">
        <v>0</v>
      </c>
      <c r="H32" s="168">
        <f>F32*G32</f>
        <v>0</v>
      </c>
      <c r="J32" s="237" t="s">
        <v>1939</v>
      </c>
      <c r="K32" s="235" t="s">
        <v>2161</v>
      </c>
      <c r="L32" s="237" t="s">
        <v>1762</v>
      </c>
      <c r="M32" s="237" t="s">
        <v>2148</v>
      </c>
      <c r="N32" s="237" t="s">
        <v>2151</v>
      </c>
      <c r="O32" s="396" t="s">
        <v>1974</v>
      </c>
      <c r="P32" s="396" t="s">
        <v>1978</v>
      </c>
      <c r="Q32" s="235" t="s">
        <v>1955</v>
      </c>
    </row>
    <row r="33" spans="2:17" ht="15.75" customHeight="1" outlineLevel="1">
      <c r="B33" s="401"/>
      <c r="C33" s="535" t="s">
        <v>2176</v>
      </c>
      <c r="D33" s="537" t="s">
        <v>840</v>
      </c>
      <c r="E33" s="168">
        <v>1503</v>
      </c>
      <c r="F33" s="168">
        <f>E33*'Прайс-лист'!I3*(1-'Прайс-лист'!$E$3)</f>
        <v>1202.4000000000001</v>
      </c>
      <c r="G33" s="137">
        <v>0</v>
      </c>
      <c r="H33" s="169">
        <f>F33*G33</f>
        <v>0</v>
      </c>
      <c r="J33" s="237" t="s">
        <v>1938</v>
      </c>
      <c r="K33" s="243" t="s">
        <v>2162</v>
      </c>
      <c r="L33" s="236"/>
      <c r="M33" s="237" t="s">
        <v>2149</v>
      </c>
      <c r="N33" s="237" t="s">
        <v>2152</v>
      </c>
      <c r="O33" s="373"/>
      <c r="P33" s="396" t="s">
        <v>1979</v>
      </c>
      <c r="Q33" s="239"/>
    </row>
    <row r="34" spans="2:17" ht="15.75" customHeight="1" outlineLevel="1">
      <c r="B34" s="501"/>
      <c r="C34" s="535" t="s">
        <v>2175</v>
      </c>
      <c r="D34" s="537" t="s">
        <v>840</v>
      </c>
      <c r="E34" s="168">
        <v>2207</v>
      </c>
      <c r="F34" s="168">
        <f>E34*'Прайс-лист'!I3*(1-'Прайс-лист'!$E$3)</f>
        <v>1765.6000000000001</v>
      </c>
      <c r="G34" s="137">
        <v>0</v>
      </c>
      <c r="H34" s="169">
        <f>F34*G34</f>
        <v>0</v>
      </c>
      <c r="J34" s="240" t="s">
        <v>1763</v>
      </c>
      <c r="K34" s="236" t="s">
        <v>2167</v>
      </c>
      <c r="L34" s="243"/>
      <c r="M34" s="243"/>
      <c r="N34" s="243"/>
      <c r="O34" s="237"/>
      <c r="P34" s="396" t="s">
        <v>1980</v>
      </c>
      <c r="Q34" s="237"/>
    </row>
    <row r="35" spans="2:17" ht="15.75" customHeight="1" outlineLevel="1">
      <c r="B35" s="401">
        <v>2004</v>
      </c>
      <c r="C35" s="397" t="s">
        <v>842</v>
      </c>
      <c r="D35" s="99" t="s">
        <v>840</v>
      </c>
      <c r="E35" s="168">
        <v>0</v>
      </c>
      <c r="F35" s="168">
        <f>E35*'Прайс-лист'!I3*(1-'Прайс-лист'!$E$3)</f>
        <v>0</v>
      </c>
      <c r="G35" s="137">
        <v>0</v>
      </c>
      <c r="H35" s="169">
        <f t="shared" si="0"/>
        <v>0</v>
      </c>
      <c r="J35" s="240" t="s">
        <v>1764</v>
      </c>
      <c r="K35" s="506" t="s">
        <v>1777</v>
      </c>
      <c r="L35" s="243"/>
      <c r="M35" s="243"/>
      <c r="N35" s="243"/>
      <c r="O35" s="239"/>
      <c r="P35" s="396" t="s">
        <v>1981</v>
      </c>
      <c r="Q35" s="240"/>
    </row>
    <row r="36" spans="2:17" ht="15.75" customHeight="1" outlineLevel="1">
      <c r="B36" s="401">
        <v>3052</v>
      </c>
      <c r="C36" s="397" t="s">
        <v>841</v>
      </c>
      <c r="D36" s="99" t="s">
        <v>840</v>
      </c>
      <c r="E36" s="168">
        <v>95</v>
      </c>
      <c r="F36" s="168">
        <f>E36*'Прайс-лист'!I3*(1-'Прайс-лист'!$E$3)</f>
        <v>76</v>
      </c>
      <c r="G36" s="137">
        <v>0</v>
      </c>
      <c r="H36" s="169">
        <f t="shared" si="0"/>
        <v>0</v>
      </c>
      <c r="J36" s="240"/>
      <c r="K36" s="506" t="s">
        <v>2166</v>
      </c>
      <c r="L36" s="240"/>
      <c r="M36" s="240"/>
      <c r="N36" s="240"/>
      <c r="O36" s="239"/>
      <c r="P36" s="396"/>
      <c r="Q36" s="240"/>
    </row>
    <row r="37" spans="2:17" ht="15.75" customHeight="1" outlineLevel="1">
      <c r="B37" s="399" t="s">
        <v>1951</v>
      </c>
      <c r="C37" s="400" t="s">
        <v>1954</v>
      </c>
      <c r="D37" s="99" t="s">
        <v>840</v>
      </c>
      <c r="E37" s="168">
        <v>0</v>
      </c>
      <c r="F37" s="168">
        <f>E37*'Прайс-лист'!I3*(1-'Прайс-лист'!$E$3)</f>
        <v>0</v>
      </c>
      <c r="G37" s="137">
        <v>0</v>
      </c>
      <c r="H37" s="169">
        <f t="shared" si="0"/>
        <v>0</v>
      </c>
    </row>
    <row r="38" spans="2:17" ht="15.75" customHeight="1" outlineLevel="1">
      <c r="B38" s="686" t="s">
        <v>6</v>
      </c>
      <c r="C38" s="686"/>
      <c r="D38" s="686"/>
      <c r="E38" s="686"/>
      <c r="F38" s="686"/>
      <c r="G38" s="686"/>
      <c r="H38" s="686"/>
    </row>
    <row r="39" spans="2:17" ht="15.75" customHeight="1" outlineLevel="1">
      <c r="B39" s="104">
        <v>4144</v>
      </c>
      <c r="C39" s="683" t="s">
        <v>1984</v>
      </c>
      <c r="D39" s="683"/>
      <c r="E39" s="168">
        <v>23</v>
      </c>
      <c r="F39" s="168">
        <f>E39*'Прайс-лист'!I3*(1-'Прайс-лист'!$E$3)</f>
        <v>18.400000000000002</v>
      </c>
      <c r="G39" s="137">
        <v>0</v>
      </c>
      <c r="H39" s="169">
        <f t="shared" ref="H39:H52" si="1">F39*G39</f>
        <v>0</v>
      </c>
    </row>
    <row r="40" spans="2:17" ht="15.75" customHeight="1" outlineLevel="1">
      <c r="B40" s="104">
        <v>2414</v>
      </c>
      <c r="C40" s="677" t="s">
        <v>1739</v>
      </c>
      <c r="D40" s="677"/>
      <c r="E40" s="168">
        <v>231</v>
      </c>
      <c r="F40" s="168">
        <f>E40*'Прайс-лист'!I3*(1-'Прайс-лист'!$E$3)</f>
        <v>184.8</v>
      </c>
      <c r="G40" s="137">
        <v>0</v>
      </c>
      <c r="H40" s="169">
        <f t="shared" si="1"/>
        <v>0</v>
      </c>
    </row>
    <row r="41" spans="2:17" ht="15.75" customHeight="1" outlineLevel="1">
      <c r="B41" s="104">
        <v>2508</v>
      </c>
      <c r="C41" s="677" t="s">
        <v>77</v>
      </c>
      <c r="D41" s="677"/>
      <c r="E41" s="168">
        <v>626</v>
      </c>
      <c r="F41" s="168">
        <f>E41*'Прайс-лист'!I3*(1-'Прайс-лист'!$E$3)</f>
        <v>500.8</v>
      </c>
      <c r="G41" s="137">
        <v>0</v>
      </c>
      <c r="H41" s="169">
        <f t="shared" si="1"/>
        <v>0</v>
      </c>
    </row>
    <row r="42" spans="2:17" ht="15.75" customHeight="1" outlineLevel="1">
      <c r="B42" s="104">
        <v>2702</v>
      </c>
      <c r="C42" s="677" t="s">
        <v>89</v>
      </c>
      <c r="D42" s="677"/>
      <c r="E42" s="168">
        <v>590</v>
      </c>
      <c r="F42" s="168">
        <f>E42*'Прайс-лист'!I3*(1-'Прайс-лист'!$E$3)</f>
        <v>472</v>
      </c>
      <c r="G42" s="137">
        <v>0</v>
      </c>
      <c r="H42" s="169">
        <f t="shared" si="1"/>
        <v>0</v>
      </c>
    </row>
    <row r="43" spans="2:17" ht="15.75" customHeight="1" outlineLevel="1">
      <c r="B43" s="651">
        <v>2704</v>
      </c>
      <c r="C43" s="677" t="s">
        <v>2103</v>
      </c>
      <c r="D43" s="677"/>
      <c r="E43" s="168">
        <v>528</v>
      </c>
      <c r="F43" s="168">
        <f>E43*'Прайс-лист'!I3*(1-'Прайс-лист'!$E$3)</f>
        <v>422.40000000000003</v>
      </c>
      <c r="G43" s="137">
        <v>0</v>
      </c>
      <c r="H43" s="169">
        <f t="shared" si="1"/>
        <v>0</v>
      </c>
    </row>
    <row r="44" spans="2:17" ht="15.75" customHeight="1" outlineLevel="1">
      <c r="B44" s="104">
        <v>2421</v>
      </c>
      <c r="C44" s="677" t="s">
        <v>51</v>
      </c>
      <c r="D44" s="677"/>
      <c r="E44" s="168">
        <v>468</v>
      </c>
      <c r="F44" s="168">
        <f>E44*'Прайс-лист'!I3*(1-'Прайс-лист'!$E$3)</f>
        <v>374.40000000000003</v>
      </c>
      <c r="G44" s="137">
        <v>0</v>
      </c>
      <c r="H44" s="169">
        <f t="shared" si="1"/>
        <v>0</v>
      </c>
    </row>
    <row r="45" spans="2:17" ht="15.75" customHeight="1" outlineLevel="1">
      <c r="B45" s="104">
        <v>2909</v>
      </c>
      <c r="C45" s="677" t="s">
        <v>8</v>
      </c>
      <c r="D45" s="677"/>
      <c r="E45" s="168">
        <v>124</v>
      </c>
      <c r="F45" s="168">
        <f>E45*'Прайс-лист'!I3*(1-'Прайс-лист'!$E$3)</f>
        <v>99.2</v>
      </c>
      <c r="G45" s="137">
        <v>0</v>
      </c>
      <c r="H45" s="169">
        <f t="shared" si="1"/>
        <v>0</v>
      </c>
    </row>
    <row r="46" spans="2:17" ht="15.75" customHeight="1" outlineLevel="1">
      <c r="B46" s="652">
        <v>2910</v>
      </c>
      <c r="C46" s="677" t="s">
        <v>74</v>
      </c>
      <c r="D46" s="677"/>
      <c r="E46" s="168">
        <v>154</v>
      </c>
      <c r="F46" s="168">
        <f>E46*'Прайс-лист'!I3*(1-'Прайс-лист'!$E$3)</f>
        <v>123.2</v>
      </c>
      <c r="G46" s="137">
        <v>0</v>
      </c>
      <c r="H46" s="169">
        <f t="shared" si="1"/>
        <v>0</v>
      </c>
    </row>
    <row r="47" spans="2:17" ht="15.75" customHeight="1" outlineLevel="1">
      <c r="B47" s="104">
        <v>2872</v>
      </c>
      <c r="C47" s="677" t="s">
        <v>10</v>
      </c>
      <c r="D47" s="677"/>
      <c r="E47" s="168">
        <v>292</v>
      </c>
      <c r="F47" s="168">
        <f>E47*'Прайс-лист'!I3*(1-'Прайс-лист'!$E$3)</f>
        <v>233.60000000000002</v>
      </c>
      <c r="G47" s="137">
        <v>0</v>
      </c>
      <c r="H47" s="169">
        <f t="shared" si="1"/>
        <v>0</v>
      </c>
    </row>
    <row r="48" spans="2:17" ht="15.75" customHeight="1" outlineLevel="1">
      <c r="B48" s="104">
        <v>287201</v>
      </c>
      <c r="C48" s="677" t="s">
        <v>843</v>
      </c>
      <c r="D48" s="677"/>
      <c r="E48" s="168">
        <v>292</v>
      </c>
      <c r="F48" s="168">
        <f>E48*'Прайс-лист'!I3*(1-'Прайс-лист'!$E$3)</f>
        <v>233.60000000000002</v>
      </c>
      <c r="G48" s="137">
        <v>0</v>
      </c>
      <c r="H48" s="169">
        <f t="shared" si="1"/>
        <v>0</v>
      </c>
    </row>
    <row r="49" spans="2:8" ht="15.75" customHeight="1" outlineLevel="1">
      <c r="B49" s="104">
        <v>2873</v>
      </c>
      <c r="C49" s="677" t="s">
        <v>100</v>
      </c>
      <c r="D49" s="677"/>
      <c r="E49" s="168">
        <v>86</v>
      </c>
      <c r="F49" s="168">
        <f>E49*'Прайс-лист'!I3*(1-'Прайс-лист'!$E$3)</f>
        <v>68.8</v>
      </c>
      <c r="G49" s="137">
        <v>0</v>
      </c>
      <c r="H49" s="169">
        <f t="shared" si="1"/>
        <v>0</v>
      </c>
    </row>
    <row r="50" spans="2:8" ht="15.75" customHeight="1" outlineLevel="1">
      <c r="B50" s="104">
        <v>2874</v>
      </c>
      <c r="C50" s="677" t="s">
        <v>101</v>
      </c>
      <c r="D50" s="677"/>
      <c r="E50" s="168">
        <v>82</v>
      </c>
      <c r="F50" s="168">
        <f>E50*'Прайс-лист'!I3*(1-'Прайс-лист'!$E$3)</f>
        <v>65.600000000000009</v>
      </c>
      <c r="G50" s="137">
        <v>0</v>
      </c>
      <c r="H50" s="169">
        <f t="shared" si="1"/>
        <v>0</v>
      </c>
    </row>
    <row r="51" spans="2:8" ht="15.75" customHeight="1" outlineLevel="1">
      <c r="B51" s="104">
        <v>2391</v>
      </c>
      <c r="C51" s="677" t="s">
        <v>69</v>
      </c>
      <c r="D51" s="677"/>
      <c r="E51" s="203">
        <v>530</v>
      </c>
      <c r="F51" s="168">
        <f>E51*'Прайс-лист'!I3*(1-'Прайс-лист'!$E$3)</f>
        <v>424</v>
      </c>
      <c r="G51" s="137">
        <v>0</v>
      </c>
      <c r="H51" s="169">
        <f t="shared" si="1"/>
        <v>0</v>
      </c>
    </row>
    <row r="52" spans="2:8" ht="15.75" customHeight="1" outlineLevel="1">
      <c r="B52" s="104">
        <v>2396</v>
      </c>
      <c r="C52" s="677" t="s">
        <v>70</v>
      </c>
      <c r="D52" s="677"/>
      <c r="E52" s="203">
        <v>710</v>
      </c>
      <c r="F52" s="168">
        <f>E52*'Прайс-лист'!I3*(1-'Прайс-лист'!$E$3)</f>
        <v>568</v>
      </c>
      <c r="G52" s="137">
        <v>0</v>
      </c>
      <c r="H52" s="169">
        <f t="shared" si="1"/>
        <v>0</v>
      </c>
    </row>
    <row r="53" spans="2:8" ht="15.75" customHeight="1">
      <c r="B53" s="3"/>
      <c r="C53" s="52"/>
      <c r="D53" s="52"/>
      <c r="E53" s="113"/>
      <c r="F53" s="1"/>
      <c r="G53" s="27" t="s">
        <v>11</v>
      </c>
      <c r="H53" s="170">
        <f>SUM(H26:H52)</f>
        <v>3869.6000000000004</v>
      </c>
    </row>
  </sheetData>
  <sortState ref="A39:H52">
    <sortCondition ref="A39"/>
  </sortState>
  <mergeCells count="41">
    <mergeCell ref="R2:S2"/>
    <mergeCell ref="C49:D49"/>
    <mergeCell ref="C50:D50"/>
    <mergeCell ref="C51:D51"/>
    <mergeCell ref="C52:D52"/>
    <mergeCell ref="C44:D44"/>
    <mergeCell ref="C46:D46"/>
    <mergeCell ref="C45:D45"/>
    <mergeCell ref="C47:D47"/>
    <mergeCell ref="C48:D48"/>
    <mergeCell ref="C39:D39"/>
    <mergeCell ref="C40:D40"/>
    <mergeCell ref="C41:D41"/>
    <mergeCell ref="C42:D42"/>
    <mergeCell ref="C43:D43"/>
    <mergeCell ref="B38:H38"/>
    <mergeCell ref="F23:G23"/>
    <mergeCell ref="C28:H28"/>
    <mergeCell ref="B29:H29"/>
    <mergeCell ref="B27:H27"/>
    <mergeCell ref="F13:G13"/>
    <mergeCell ref="F22:G22"/>
    <mergeCell ref="F14:G14"/>
    <mergeCell ref="F15:G15"/>
    <mergeCell ref="F16:G16"/>
    <mergeCell ref="F17:G17"/>
    <mergeCell ref="F18:G18"/>
    <mergeCell ref="F19:G19"/>
    <mergeCell ref="F20:G20"/>
    <mergeCell ref="F21:G21"/>
    <mergeCell ref="B2:H2"/>
    <mergeCell ref="B3:H3"/>
    <mergeCell ref="F4:G4"/>
    <mergeCell ref="F5:G5"/>
    <mergeCell ref="F6:G6"/>
    <mergeCell ref="F12:G12"/>
    <mergeCell ref="F7:G7"/>
    <mergeCell ref="F8:G8"/>
    <mergeCell ref="F9:G9"/>
    <mergeCell ref="F10:G10"/>
    <mergeCell ref="F11:G11"/>
  </mergeCells>
  <dataValidations count="8"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$P$30:$P$35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B2:Q48"/>
  <sheetViews>
    <sheetView showGridLines="0" zoomScaleNormal="100" workbookViewId="0">
      <pane ySplit="2" topLeftCell="A3" activePane="bottomLeft" state="frozen"/>
      <selection pane="bottomLeft" activeCell="C37" sqref="C37:D47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8" customWidth="1"/>
    <col min="5" max="5" width="10.7109375" style="202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2" width="19.5703125" style="50" hidden="1" customWidth="1" outlineLevel="1"/>
    <col min="13" max="13" width="21.28515625" style="50" hidden="1" customWidth="1" outlineLevel="1"/>
    <col min="14" max="14" width="29" style="111" hidden="1" customWidth="1" outlineLevel="1"/>
    <col min="15" max="15" width="19.5703125" style="111" hidden="1" customWidth="1" outlineLevel="1"/>
    <col min="16" max="16" width="9.140625" style="50" collapsed="1"/>
    <col min="17" max="16384" width="9.140625" style="50"/>
  </cols>
  <sheetData>
    <row r="2" spans="2:17" ht="15.75" customHeight="1">
      <c r="B2" s="680" t="s">
        <v>844</v>
      </c>
      <c r="C2" s="680"/>
      <c r="D2" s="680"/>
      <c r="E2" s="680"/>
      <c r="F2" s="680"/>
      <c r="G2" s="680"/>
      <c r="H2" s="680"/>
      <c r="P2" s="679" t="s">
        <v>1986</v>
      </c>
      <c r="Q2" s="679"/>
    </row>
    <row r="3" spans="2:17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7" ht="15.75" hidden="1" customHeight="1" outlineLevel="1">
      <c r="B4" s="67"/>
      <c r="C4" s="677" t="s">
        <v>20</v>
      </c>
      <c r="D4" s="677"/>
      <c r="E4" s="197"/>
      <c r="F4" s="678">
        <v>330</v>
      </c>
      <c r="G4" s="678"/>
      <c r="H4" s="73"/>
    </row>
    <row r="5" spans="2:17" ht="15.75" hidden="1" customHeight="1" outlineLevel="1">
      <c r="B5" s="67"/>
      <c r="C5" s="677" t="s">
        <v>21</v>
      </c>
      <c r="D5" s="677"/>
      <c r="E5" s="197"/>
      <c r="F5" s="678">
        <v>218</v>
      </c>
      <c r="G5" s="678"/>
      <c r="H5" s="73"/>
    </row>
    <row r="6" spans="2:17" ht="15.75" hidden="1" customHeight="1" outlineLevel="1">
      <c r="B6" s="67"/>
      <c r="C6" s="677" t="s">
        <v>22</v>
      </c>
      <c r="D6" s="677"/>
      <c r="E6" s="197"/>
      <c r="F6" s="678">
        <v>169</v>
      </c>
      <c r="G6" s="678"/>
      <c r="H6" s="73"/>
    </row>
    <row r="7" spans="2:17" ht="15.75" hidden="1" customHeight="1" outlineLevel="1">
      <c r="B7" s="67"/>
      <c r="C7" s="677" t="s">
        <v>23</v>
      </c>
      <c r="D7" s="677"/>
      <c r="E7" s="197"/>
      <c r="F7" s="678">
        <v>78</v>
      </c>
      <c r="G7" s="678"/>
      <c r="H7" s="73"/>
    </row>
    <row r="8" spans="2:17" ht="15.75" hidden="1" customHeight="1" outlineLevel="1">
      <c r="B8" s="67"/>
      <c r="C8" s="677" t="s">
        <v>24</v>
      </c>
      <c r="D8" s="677"/>
      <c r="E8" s="197"/>
      <c r="F8" s="678">
        <v>43</v>
      </c>
      <c r="G8" s="678"/>
      <c r="H8" s="73"/>
    </row>
    <row r="9" spans="2:17" ht="15.75" hidden="1" customHeight="1" outlineLevel="1">
      <c r="B9" s="67"/>
      <c r="C9" s="677" t="s">
        <v>40</v>
      </c>
      <c r="D9" s="677"/>
      <c r="E9" s="197"/>
      <c r="F9" s="678">
        <v>84.9</v>
      </c>
      <c r="G9" s="678"/>
      <c r="H9" s="73"/>
    </row>
    <row r="10" spans="2:17" ht="15.75" hidden="1" customHeight="1" outlineLevel="1">
      <c r="B10" s="67"/>
      <c r="C10" s="677" t="s">
        <v>25</v>
      </c>
      <c r="D10" s="677"/>
      <c r="E10" s="197"/>
      <c r="F10" s="678">
        <v>580</v>
      </c>
      <c r="G10" s="678"/>
      <c r="H10" s="73"/>
    </row>
    <row r="11" spans="2:17" ht="15.75" hidden="1" customHeight="1" outlineLevel="1">
      <c r="B11" s="67"/>
      <c r="C11" s="677" t="s">
        <v>26</v>
      </c>
      <c r="D11" s="677"/>
      <c r="E11" s="197"/>
      <c r="F11" s="678">
        <v>4</v>
      </c>
      <c r="G11" s="678"/>
      <c r="H11" s="73"/>
    </row>
    <row r="12" spans="2:17" ht="15.75" hidden="1" customHeight="1" outlineLevel="1">
      <c r="B12" s="67"/>
      <c r="C12" s="677" t="s">
        <v>27</v>
      </c>
      <c r="D12" s="677"/>
      <c r="E12" s="197"/>
      <c r="F12" s="678">
        <v>3</v>
      </c>
      <c r="G12" s="678"/>
      <c r="H12" s="73"/>
    </row>
    <row r="13" spans="2:17" ht="15.75" hidden="1" customHeight="1" outlineLevel="1">
      <c r="B13" s="67"/>
      <c r="C13" s="677" t="s">
        <v>28</v>
      </c>
      <c r="D13" s="677"/>
      <c r="E13" s="197"/>
      <c r="F13" s="678">
        <v>20</v>
      </c>
      <c r="G13" s="678"/>
      <c r="H13" s="73"/>
    </row>
    <row r="14" spans="2:17" ht="15.75" hidden="1" customHeight="1" outlineLevel="1">
      <c r="B14" s="67"/>
      <c r="C14" s="677" t="s">
        <v>29</v>
      </c>
      <c r="D14" s="677"/>
      <c r="E14" s="197"/>
      <c r="F14" s="678">
        <v>25</v>
      </c>
      <c r="G14" s="678"/>
      <c r="H14" s="73"/>
    </row>
    <row r="15" spans="2:17" ht="15.75" hidden="1" customHeight="1" outlineLevel="1">
      <c r="B15" s="67"/>
      <c r="C15" s="677" t="s">
        <v>30</v>
      </c>
      <c r="D15" s="677"/>
      <c r="E15" s="197"/>
      <c r="F15" s="678">
        <v>60</v>
      </c>
      <c r="G15" s="678"/>
      <c r="H15" s="73"/>
    </row>
    <row r="16" spans="2:17" ht="15.75" hidden="1" customHeight="1" outlineLevel="1">
      <c r="B16" s="67"/>
      <c r="C16" s="677" t="s">
        <v>31</v>
      </c>
      <c r="D16" s="677"/>
      <c r="E16" s="197"/>
      <c r="F16" s="678">
        <v>381</v>
      </c>
      <c r="G16" s="678"/>
      <c r="H16" s="73"/>
    </row>
    <row r="17" spans="2:15" ht="15.75" hidden="1" customHeight="1" outlineLevel="1">
      <c r="B17" s="67"/>
      <c r="C17" s="677" t="s">
        <v>32</v>
      </c>
      <c r="D17" s="677"/>
      <c r="E17" s="197"/>
      <c r="F17" s="678" t="s">
        <v>52</v>
      </c>
      <c r="G17" s="678"/>
      <c r="H17" s="73"/>
    </row>
    <row r="18" spans="2:15" ht="15.75" hidden="1" customHeight="1" outlineLevel="1">
      <c r="B18" s="67"/>
      <c r="C18" s="677" t="s">
        <v>34</v>
      </c>
      <c r="D18" s="677"/>
      <c r="E18" s="197"/>
      <c r="F18" s="678" t="s">
        <v>35</v>
      </c>
      <c r="G18" s="678"/>
      <c r="H18" s="73"/>
    </row>
    <row r="19" spans="2:15" ht="15.75" hidden="1" customHeight="1" outlineLevel="1">
      <c r="B19" s="67"/>
      <c r="C19" s="677" t="s">
        <v>41</v>
      </c>
      <c r="D19" s="677"/>
      <c r="E19" s="197"/>
      <c r="F19" s="678" t="s">
        <v>53</v>
      </c>
      <c r="G19" s="678"/>
      <c r="H19" s="73"/>
    </row>
    <row r="20" spans="2:15" ht="15.75" hidden="1" customHeight="1" outlineLevel="1">
      <c r="B20" s="67"/>
      <c r="C20" s="682" t="s">
        <v>183</v>
      </c>
      <c r="D20" s="682"/>
      <c r="E20" s="197"/>
      <c r="F20" s="678" t="s">
        <v>59</v>
      </c>
      <c r="G20" s="678"/>
      <c r="H20" s="73"/>
    </row>
    <row r="21" spans="2:15" ht="15.75" hidden="1" customHeight="1" outlineLevel="1">
      <c r="B21" s="67"/>
      <c r="C21" s="682" t="s">
        <v>184</v>
      </c>
      <c r="D21" s="682"/>
      <c r="E21" s="197"/>
      <c r="F21" s="678" t="s">
        <v>846</v>
      </c>
      <c r="G21" s="678"/>
      <c r="H21" s="73"/>
    </row>
    <row r="22" spans="2:15" ht="15.75" hidden="1" customHeight="1" outlineLevel="1">
      <c r="B22" s="67"/>
      <c r="C22" s="682" t="s">
        <v>186</v>
      </c>
      <c r="D22" s="682"/>
      <c r="E22" s="197"/>
      <c r="F22" s="678" t="s">
        <v>847</v>
      </c>
      <c r="G22" s="678"/>
      <c r="H22" s="73"/>
    </row>
    <row r="23" spans="2:15" ht="15.75" hidden="1" customHeight="1" outlineLevel="1">
      <c r="B23" s="67"/>
      <c r="C23" s="682" t="s">
        <v>39</v>
      </c>
      <c r="D23" s="682"/>
      <c r="E23" s="197"/>
      <c r="F23" s="678">
        <v>126.4</v>
      </c>
      <c r="G23" s="678"/>
      <c r="H23" s="73"/>
    </row>
    <row r="24" spans="2:15" ht="15.75" customHeight="1" collapsed="1">
      <c r="B24" s="69"/>
      <c r="C24" s="70"/>
      <c r="D24" s="71"/>
      <c r="E24" s="198"/>
      <c r="F24" s="70"/>
      <c r="G24" s="70"/>
      <c r="H24" s="71"/>
    </row>
    <row r="25" spans="2:15" ht="15.75" customHeight="1" outlineLevel="1">
      <c r="B25" s="64" t="s">
        <v>43</v>
      </c>
      <c r="C25" s="213" t="s">
        <v>48</v>
      </c>
      <c r="D25" s="65"/>
      <c r="E25" s="199"/>
      <c r="F25" s="107" t="s">
        <v>1</v>
      </c>
      <c r="G25" s="107" t="s">
        <v>44</v>
      </c>
      <c r="H25" s="65" t="s">
        <v>45</v>
      </c>
    </row>
    <row r="26" spans="2:15" ht="15.75" customHeight="1" outlineLevel="1">
      <c r="B26" s="104">
        <v>1032</v>
      </c>
      <c r="C26" s="677" t="s">
        <v>156</v>
      </c>
      <c r="D26" s="677"/>
      <c r="E26" s="200">
        <v>3456</v>
      </c>
      <c r="F26" s="168">
        <f>E26*'Прайс-лист'!I3*(1-'Прайс-лист'!$E$3)</f>
        <v>2764.8</v>
      </c>
      <c r="G26" s="104"/>
      <c r="H26" s="169">
        <f>F26</f>
        <v>2764.8</v>
      </c>
    </row>
    <row r="27" spans="2:15" ht="15.75" hidden="1" customHeight="1" outlineLevel="2">
      <c r="B27" s="686" t="s">
        <v>1768</v>
      </c>
      <c r="C27" s="686"/>
      <c r="D27" s="686"/>
      <c r="E27" s="686"/>
      <c r="F27" s="686"/>
      <c r="G27" s="686"/>
      <c r="H27" s="686"/>
    </row>
    <row r="28" spans="2:15" ht="324.75" hidden="1" customHeight="1" outlineLevel="2">
      <c r="B28" s="104"/>
      <c r="C28" s="685" t="s">
        <v>2039</v>
      </c>
      <c r="D28" s="685"/>
      <c r="E28" s="685"/>
      <c r="F28" s="685"/>
      <c r="G28" s="685"/>
      <c r="H28" s="685"/>
    </row>
    <row r="29" spans="2:15" ht="15.75" customHeight="1" outlineLevel="1" collapsed="1">
      <c r="B29" s="686" t="s">
        <v>1936</v>
      </c>
      <c r="C29" s="686"/>
      <c r="D29" s="686"/>
      <c r="E29" s="686"/>
      <c r="F29" s="686"/>
      <c r="G29" s="686"/>
      <c r="H29" s="686"/>
    </row>
    <row r="30" spans="2:15" ht="15.75" customHeight="1" outlineLevel="1">
      <c r="B30" s="401">
        <v>2472</v>
      </c>
      <c r="C30" s="398" t="s">
        <v>5</v>
      </c>
      <c r="D30" s="100" t="s">
        <v>840</v>
      </c>
      <c r="E30" s="403">
        <v>143</v>
      </c>
      <c r="F30" s="168">
        <f>E30*'Прайс-лист'!I3*(1-'Прайс-лист'!$E$3)</f>
        <v>114.4</v>
      </c>
      <c r="G30" s="137">
        <v>0</v>
      </c>
      <c r="H30" s="169">
        <f t="shared" ref="H30:H35" si="0">F30*G30</f>
        <v>0</v>
      </c>
      <c r="J30" s="235" t="s">
        <v>840</v>
      </c>
      <c r="K30" s="235" t="s">
        <v>840</v>
      </c>
      <c r="L30" s="235" t="s">
        <v>840</v>
      </c>
      <c r="M30" s="235" t="s">
        <v>840</v>
      </c>
      <c r="N30" s="235" t="s">
        <v>1983</v>
      </c>
      <c r="O30" s="235" t="s">
        <v>840</v>
      </c>
    </row>
    <row r="31" spans="2:15" ht="15.75" customHeight="1" outlineLevel="1">
      <c r="B31" s="66"/>
      <c r="C31" s="535" t="s">
        <v>2165</v>
      </c>
      <c r="D31" s="99" t="s">
        <v>840</v>
      </c>
      <c r="E31" s="403">
        <v>23</v>
      </c>
      <c r="F31" s="168">
        <f>E31*'Прайс-лист'!I3*(1-'Прайс-лист'!$E$3)</f>
        <v>18.400000000000002</v>
      </c>
      <c r="G31" s="137">
        <v>0</v>
      </c>
      <c r="H31" s="169">
        <f t="shared" si="0"/>
        <v>0</v>
      </c>
      <c r="J31" s="237" t="s">
        <v>2168</v>
      </c>
      <c r="K31" s="240" t="s">
        <v>2164</v>
      </c>
      <c r="L31" s="240" t="s">
        <v>2147</v>
      </c>
      <c r="M31" s="396" t="s">
        <v>1973</v>
      </c>
      <c r="N31" s="396" t="s">
        <v>1977</v>
      </c>
      <c r="O31" s="240" t="s">
        <v>1956</v>
      </c>
    </row>
    <row r="32" spans="2:15" ht="15.75" customHeight="1" outlineLevel="1">
      <c r="B32" s="401"/>
      <c r="C32" s="535" t="s">
        <v>2177</v>
      </c>
      <c r="D32" s="99" t="s">
        <v>840</v>
      </c>
      <c r="E32" s="403">
        <v>1189</v>
      </c>
      <c r="F32" s="168">
        <f>E32*'Прайс-лист'!I3*(1-'Прайс-лист'!$E$3)</f>
        <v>951.2</v>
      </c>
      <c r="G32" s="137">
        <v>0</v>
      </c>
      <c r="H32" s="169">
        <f t="shared" si="0"/>
        <v>0</v>
      </c>
      <c r="J32" s="237" t="s">
        <v>2170</v>
      </c>
      <c r="K32" s="235" t="s">
        <v>2161</v>
      </c>
      <c r="L32" s="237" t="s">
        <v>2148</v>
      </c>
      <c r="M32" s="396" t="s">
        <v>1974</v>
      </c>
      <c r="N32" s="396" t="s">
        <v>1978</v>
      </c>
      <c r="O32" s="235" t="s">
        <v>1955</v>
      </c>
    </row>
    <row r="33" spans="2:15" ht="15.75" customHeight="1" outlineLevel="1">
      <c r="B33" s="401">
        <v>2004</v>
      </c>
      <c r="C33" s="397" t="s">
        <v>842</v>
      </c>
      <c r="D33" s="99" t="s">
        <v>840</v>
      </c>
      <c r="E33" s="403">
        <v>0</v>
      </c>
      <c r="F33" s="168">
        <f>E33*'Прайс-лист'!I3*(1-'Прайс-лист'!$E$3)</f>
        <v>0</v>
      </c>
      <c r="G33" s="137">
        <v>0</v>
      </c>
      <c r="H33" s="169">
        <f t="shared" si="0"/>
        <v>0</v>
      </c>
      <c r="J33" s="237" t="s">
        <v>1938</v>
      </c>
      <c r="K33" s="243" t="s">
        <v>2162</v>
      </c>
      <c r="L33" s="236"/>
      <c r="M33" s="373"/>
      <c r="N33" s="396" t="s">
        <v>1979</v>
      </c>
      <c r="O33" s="239"/>
    </row>
    <row r="34" spans="2:15" ht="15.75" customHeight="1" outlineLevel="1">
      <c r="B34" s="401">
        <v>3076</v>
      </c>
      <c r="C34" s="397" t="s">
        <v>841</v>
      </c>
      <c r="D34" s="99" t="s">
        <v>840</v>
      </c>
      <c r="E34" s="403">
        <v>48</v>
      </c>
      <c r="F34" s="168">
        <f>E34*'Прайс-лист'!I3*(1-'Прайс-лист'!$E$3)</f>
        <v>38.400000000000006</v>
      </c>
      <c r="G34" s="137">
        <v>0</v>
      </c>
      <c r="H34" s="169">
        <f t="shared" si="0"/>
        <v>0</v>
      </c>
      <c r="J34" s="240" t="s">
        <v>2171</v>
      </c>
      <c r="K34" s="236" t="s">
        <v>2167</v>
      </c>
      <c r="L34" s="243"/>
      <c r="M34" s="237"/>
      <c r="N34" s="396" t="s">
        <v>1980</v>
      </c>
      <c r="O34" s="237"/>
    </row>
    <row r="35" spans="2:15" ht="15.75" customHeight="1" outlineLevel="1">
      <c r="B35" s="399" t="s">
        <v>1951</v>
      </c>
      <c r="C35" s="400" t="s">
        <v>1954</v>
      </c>
      <c r="D35" s="99" t="s">
        <v>840</v>
      </c>
      <c r="E35" s="403">
        <v>0</v>
      </c>
      <c r="F35" s="168">
        <f>E35*'Прайс-лист'!I3*(1-'Прайс-лист'!$E$3)</f>
        <v>0</v>
      </c>
      <c r="G35" s="137">
        <v>0</v>
      </c>
      <c r="H35" s="169">
        <f t="shared" si="0"/>
        <v>0</v>
      </c>
      <c r="J35" s="240" t="s">
        <v>1764</v>
      </c>
      <c r="K35" s="506"/>
      <c r="L35" s="243"/>
      <c r="M35" s="239"/>
      <c r="N35" s="396" t="s">
        <v>1981</v>
      </c>
      <c r="O35" s="240"/>
    </row>
    <row r="36" spans="2:15" ht="15.75" customHeight="1" outlineLevel="1">
      <c r="B36" s="686" t="s">
        <v>6</v>
      </c>
      <c r="C36" s="686"/>
      <c r="D36" s="686"/>
      <c r="E36" s="686"/>
      <c r="F36" s="686"/>
      <c r="G36" s="686"/>
      <c r="H36" s="686"/>
      <c r="J36" s="240"/>
      <c r="K36" s="506"/>
      <c r="L36" s="240"/>
      <c r="M36" s="239"/>
      <c r="N36" s="396"/>
      <c r="O36" s="240"/>
    </row>
    <row r="37" spans="2:15" ht="15.75" customHeight="1" outlineLevel="1">
      <c r="B37" s="104">
        <v>4144</v>
      </c>
      <c r="C37" s="683" t="s">
        <v>1984</v>
      </c>
      <c r="D37" s="683"/>
      <c r="E37" s="173">
        <v>23</v>
      </c>
      <c r="F37" s="168">
        <f>E37*'Прайс-лист'!I3*(1-'Прайс-лист'!$E$3)</f>
        <v>18.400000000000002</v>
      </c>
      <c r="G37" s="137">
        <v>0</v>
      </c>
      <c r="H37" s="169">
        <f t="shared" ref="H37:H47" si="1">F37*G37</f>
        <v>0</v>
      </c>
      <c r="N37" s="243"/>
      <c r="O37" s="243"/>
    </row>
    <row r="38" spans="2:15" ht="15.75" customHeight="1" outlineLevel="1">
      <c r="B38" s="104">
        <v>2401</v>
      </c>
      <c r="C38" s="677" t="s">
        <v>50</v>
      </c>
      <c r="D38" s="677"/>
      <c r="E38" s="405">
        <v>141</v>
      </c>
      <c r="F38" s="168">
        <f>E38*'Прайс-лист'!I3*(1-'Прайс-лист'!$E$3)</f>
        <v>112.80000000000001</v>
      </c>
      <c r="G38" s="137">
        <v>0</v>
      </c>
      <c r="H38" s="169">
        <f t="shared" si="1"/>
        <v>0</v>
      </c>
      <c r="N38" s="50"/>
      <c r="O38" s="50"/>
    </row>
    <row r="39" spans="2:15" ht="15.75" customHeight="1" outlineLevel="1">
      <c r="B39" s="104">
        <v>2313</v>
      </c>
      <c r="C39" s="677" t="s">
        <v>848</v>
      </c>
      <c r="D39" s="677"/>
      <c r="E39" s="173">
        <v>217</v>
      </c>
      <c r="F39" s="168">
        <f>E39*'Прайс-лист'!I3*(1-'Прайс-лист'!$E$3)</f>
        <v>173.60000000000002</v>
      </c>
      <c r="G39" s="137">
        <v>0</v>
      </c>
      <c r="H39" s="169">
        <f t="shared" si="1"/>
        <v>0</v>
      </c>
    </row>
    <row r="40" spans="2:15" ht="15.75" customHeight="1" outlineLevel="1">
      <c r="B40" s="104">
        <v>2420</v>
      </c>
      <c r="C40" s="677" t="s">
        <v>51</v>
      </c>
      <c r="D40" s="677"/>
      <c r="E40" s="173">
        <v>420</v>
      </c>
      <c r="F40" s="168">
        <f>E40*'Прайс-лист'!I3*(1-'Прайс-лист'!$E$3)</f>
        <v>336</v>
      </c>
      <c r="G40" s="137">
        <v>0</v>
      </c>
      <c r="H40" s="169">
        <f t="shared" si="1"/>
        <v>0</v>
      </c>
    </row>
    <row r="41" spans="2:15" ht="15.75" customHeight="1" outlineLevel="1">
      <c r="B41" s="104">
        <v>2907</v>
      </c>
      <c r="C41" s="677" t="s">
        <v>8</v>
      </c>
      <c r="D41" s="677"/>
      <c r="E41" s="173">
        <v>108</v>
      </c>
      <c r="F41" s="168">
        <f>E41*'Прайс-лист'!I3*(1-'Прайс-лист'!$E$3)</f>
        <v>86.4</v>
      </c>
      <c r="G41" s="137">
        <v>0</v>
      </c>
      <c r="H41" s="169">
        <f t="shared" si="1"/>
        <v>0</v>
      </c>
    </row>
    <row r="42" spans="2:15" ht="15.75" customHeight="1" outlineLevel="1">
      <c r="B42" s="104">
        <v>2908</v>
      </c>
      <c r="C42" s="677" t="s">
        <v>74</v>
      </c>
      <c r="D42" s="677"/>
      <c r="E42" s="173">
        <v>130</v>
      </c>
      <c r="F42" s="168">
        <f>E42*'Прайс-лист'!I3*(1-'Прайс-лист'!$E$3)</f>
        <v>104</v>
      </c>
      <c r="G42" s="137">
        <v>0</v>
      </c>
      <c r="H42" s="169">
        <f t="shared" si="1"/>
        <v>0</v>
      </c>
    </row>
    <row r="43" spans="2:15" ht="15.75" customHeight="1" outlineLevel="1">
      <c r="B43" s="104">
        <v>2895</v>
      </c>
      <c r="C43" s="677" t="s">
        <v>10</v>
      </c>
      <c r="D43" s="677"/>
      <c r="E43" s="173">
        <v>217</v>
      </c>
      <c r="F43" s="168">
        <f>E43*'Прайс-лист'!I3*(1-'Прайс-лист'!$E$3)</f>
        <v>173.60000000000002</v>
      </c>
      <c r="G43" s="137">
        <v>0</v>
      </c>
      <c r="H43" s="169">
        <f t="shared" si="1"/>
        <v>0</v>
      </c>
    </row>
    <row r="44" spans="2:15" ht="15.75" customHeight="1" outlineLevel="1">
      <c r="B44" s="205">
        <v>289501</v>
      </c>
      <c r="C44" s="677" t="s">
        <v>843</v>
      </c>
      <c r="D44" s="677"/>
      <c r="E44" s="173">
        <v>217</v>
      </c>
      <c r="F44" s="168">
        <f>E44*'Прайс-лист'!I3*(1-'Прайс-лист'!$E$3)</f>
        <v>173.60000000000002</v>
      </c>
      <c r="G44" s="137">
        <v>0</v>
      </c>
      <c r="H44" s="169">
        <f t="shared" si="1"/>
        <v>0</v>
      </c>
    </row>
    <row r="45" spans="2:15" ht="15.75" customHeight="1" outlineLevel="1">
      <c r="B45" s="401">
        <v>289450</v>
      </c>
      <c r="C45" s="677" t="s">
        <v>1985</v>
      </c>
      <c r="D45" s="677"/>
      <c r="E45" s="173">
        <v>98</v>
      </c>
      <c r="F45" s="168">
        <f>E45*'Прайс-лист'!I3*(1-'Прайс-лист'!$E$3)</f>
        <v>78.400000000000006</v>
      </c>
      <c r="G45" s="137">
        <v>0</v>
      </c>
      <c r="H45" s="169">
        <f t="shared" si="1"/>
        <v>0</v>
      </c>
    </row>
    <row r="46" spans="2:15" ht="15.75" customHeight="1" outlineLevel="1">
      <c r="B46" s="66">
        <v>2390</v>
      </c>
      <c r="C46" s="683" t="s">
        <v>15</v>
      </c>
      <c r="D46" s="683"/>
      <c r="E46" s="173">
        <v>401</v>
      </c>
      <c r="F46" s="168">
        <f>E46*'Прайс-лист'!I3*(1-'Прайс-лист'!$E$3)</f>
        <v>320.8</v>
      </c>
      <c r="G46" s="137">
        <v>0</v>
      </c>
      <c r="H46" s="169">
        <f t="shared" si="1"/>
        <v>0</v>
      </c>
    </row>
    <row r="47" spans="2:15" ht="15.75" customHeight="1" outlineLevel="1">
      <c r="B47" s="66">
        <v>2395</v>
      </c>
      <c r="C47" s="683" t="s">
        <v>16</v>
      </c>
      <c r="D47" s="683"/>
      <c r="E47" s="173">
        <v>564</v>
      </c>
      <c r="F47" s="168">
        <f>E47*'Прайс-лист'!I3*(1-'Прайс-лист'!$E$3)</f>
        <v>451.20000000000005</v>
      </c>
      <c r="G47" s="137">
        <v>0</v>
      </c>
      <c r="H47" s="169">
        <f t="shared" si="1"/>
        <v>0</v>
      </c>
      <c r="N47" s="243"/>
      <c r="O47" s="243"/>
    </row>
    <row r="48" spans="2:15" ht="15.75" customHeight="1" outlineLevel="1">
      <c r="B48" s="3"/>
      <c r="C48" s="52"/>
      <c r="D48" s="1"/>
      <c r="E48" s="201"/>
      <c r="F48" s="1"/>
      <c r="G48" s="27" t="s">
        <v>11</v>
      </c>
      <c r="H48" s="170">
        <f>SUM(H26:H47)</f>
        <v>2764.8</v>
      </c>
      <c r="N48" s="240"/>
      <c r="O48" s="240"/>
    </row>
  </sheetData>
  <sortState ref="A37:H47">
    <sortCondition ref="A37"/>
  </sortState>
  <mergeCells count="59">
    <mergeCell ref="P2:Q2"/>
    <mergeCell ref="C47:D47"/>
    <mergeCell ref="C20:D20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39:D39"/>
    <mergeCell ref="B36:H36"/>
    <mergeCell ref="F11:G11"/>
    <mergeCell ref="F12:G12"/>
    <mergeCell ref="F13:G13"/>
    <mergeCell ref="C8:D8"/>
    <mergeCell ref="B27:H27"/>
    <mergeCell ref="F14:G14"/>
    <mergeCell ref="F15:G15"/>
    <mergeCell ref="F20:G20"/>
    <mergeCell ref="F16:G16"/>
    <mergeCell ref="F17:G17"/>
    <mergeCell ref="F18:G18"/>
    <mergeCell ref="C46:D46"/>
    <mergeCell ref="C40:D40"/>
    <mergeCell ref="F23:G23"/>
    <mergeCell ref="C26:D26"/>
    <mergeCell ref="C21:D21"/>
    <mergeCell ref="C22:D22"/>
    <mergeCell ref="C23:D23"/>
    <mergeCell ref="F21:G21"/>
    <mergeCell ref="F22:G22"/>
    <mergeCell ref="C37:D37"/>
    <mergeCell ref="C38:D38"/>
    <mergeCell ref="C41:D41"/>
    <mergeCell ref="C42:D42"/>
    <mergeCell ref="C43:D43"/>
    <mergeCell ref="C44:D44"/>
    <mergeCell ref="B29:H29"/>
    <mergeCell ref="C45:D45"/>
    <mergeCell ref="F7:G7"/>
    <mergeCell ref="B2:H2"/>
    <mergeCell ref="B3:H3"/>
    <mergeCell ref="F4:G4"/>
    <mergeCell ref="F5:G5"/>
    <mergeCell ref="F6:G6"/>
    <mergeCell ref="C4:D4"/>
    <mergeCell ref="C5:D5"/>
    <mergeCell ref="C6:D6"/>
    <mergeCell ref="C7:D7"/>
    <mergeCell ref="F19:G19"/>
    <mergeCell ref="F8:G8"/>
    <mergeCell ref="F9:G9"/>
    <mergeCell ref="F10:G10"/>
    <mergeCell ref="C28:H28"/>
  </mergeCells>
  <dataValidations count="6">
    <dataValidation type="list" allowBlank="1" showInputMessage="1" showErrorMessage="1" sqref="D34">
      <formula1>$N$30:$N$35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2">
      <formula1>$L$30:$L$32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1">
      <formula1>$K$30:$K$34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B2:Q48"/>
  <sheetViews>
    <sheetView showGridLines="0" zoomScaleNormal="100" workbookViewId="0">
      <pane ySplit="2" topLeftCell="A24" activePane="bottomLeft" state="frozen"/>
      <selection pane="bottomLeft" activeCell="C40" sqref="C40:D40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8" customWidth="1"/>
    <col min="5" max="5" width="10.7109375" style="114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5" width="15.7109375" style="50" hidden="1" customWidth="1" outlineLevel="1"/>
    <col min="16" max="16" width="9.140625" style="50" collapsed="1"/>
    <col min="17" max="16384" width="9.140625" style="50"/>
  </cols>
  <sheetData>
    <row r="2" spans="2:17" ht="15.75" customHeight="1">
      <c r="B2" s="680" t="s">
        <v>845</v>
      </c>
      <c r="C2" s="680"/>
      <c r="D2" s="680"/>
      <c r="E2" s="680"/>
      <c r="F2" s="680"/>
      <c r="G2" s="680"/>
      <c r="H2" s="680"/>
      <c r="P2" s="679" t="s">
        <v>1986</v>
      </c>
      <c r="Q2" s="679"/>
    </row>
    <row r="3" spans="2:17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7" ht="15.75" hidden="1" customHeight="1" outlineLevel="1">
      <c r="B4" s="67"/>
      <c r="C4" s="106" t="s">
        <v>20</v>
      </c>
      <c r="D4" s="73"/>
      <c r="E4" s="115"/>
      <c r="F4" s="678">
        <v>300</v>
      </c>
      <c r="G4" s="678"/>
      <c r="H4" s="73"/>
    </row>
    <row r="5" spans="2:17" ht="15.75" hidden="1" customHeight="1" outlineLevel="1">
      <c r="B5" s="67"/>
      <c r="C5" s="106" t="s">
        <v>21</v>
      </c>
      <c r="D5" s="73"/>
      <c r="E5" s="115"/>
      <c r="F5" s="678">
        <v>200</v>
      </c>
      <c r="G5" s="678"/>
      <c r="H5" s="73"/>
    </row>
    <row r="6" spans="2:17" ht="15.75" hidden="1" customHeight="1" outlineLevel="1">
      <c r="B6" s="67"/>
      <c r="C6" s="106" t="s">
        <v>22</v>
      </c>
      <c r="D6" s="73"/>
      <c r="E6" s="115"/>
      <c r="F6" s="678">
        <v>167</v>
      </c>
      <c r="G6" s="678"/>
      <c r="H6" s="73"/>
    </row>
    <row r="7" spans="2:17" ht="15.75" hidden="1" customHeight="1" outlineLevel="1">
      <c r="B7" s="67"/>
      <c r="C7" s="106" t="s">
        <v>23</v>
      </c>
      <c r="D7" s="73"/>
      <c r="E7" s="115"/>
      <c r="F7" s="678">
        <v>78</v>
      </c>
      <c r="G7" s="678"/>
      <c r="H7" s="73"/>
    </row>
    <row r="8" spans="2:17" ht="15.75" hidden="1" customHeight="1" outlineLevel="1">
      <c r="B8" s="67"/>
      <c r="C8" s="106" t="s">
        <v>24</v>
      </c>
      <c r="D8" s="73"/>
      <c r="E8" s="115"/>
      <c r="F8" s="678">
        <v>43</v>
      </c>
      <c r="G8" s="678"/>
      <c r="H8" s="73"/>
    </row>
    <row r="9" spans="2:17" ht="15.75" hidden="1" customHeight="1" outlineLevel="1">
      <c r="B9" s="67"/>
      <c r="C9" s="106" t="s">
        <v>40</v>
      </c>
      <c r="D9" s="73"/>
      <c r="E9" s="115"/>
      <c r="F9" s="678">
        <v>77.400000000000006</v>
      </c>
      <c r="G9" s="678"/>
      <c r="H9" s="73"/>
    </row>
    <row r="10" spans="2:17" ht="15.75" hidden="1" customHeight="1" outlineLevel="1">
      <c r="B10" s="67"/>
      <c r="C10" s="106" t="s">
        <v>25</v>
      </c>
      <c r="D10" s="73"/>
      <c r="E10" s="115"/>
      <c r="F10" s="678">
        <v>520</v>
      </c>
      <c r="G10" s="678"/>
      <c r="H10" s="73"/>
    </row>
    <row r="11" spans="2:17" ht="15.75" hidden="1" customHeight="1" outlineLevel="1">
      <c r="B11" s="67"/>
      <c r="C11" s="106" t="s">
        <v>26</v>
      </c>
      <c r="D11" s="73"/>
      <c r="E11" s="115"/>
      <c r="F11" s="678">
        <v>4</v>
      </c>
      <c r="G11" s="678"/>
      <c r="H11" s="73"/>
    </row>
    <row r="12" spans="2:17" ht="15.75" hidden="1" customHeight="1" outlineLevel="1">
      <c r="B12" s="67"/>
      <c r="C12" s="106" t="s">
        <v>27</v>
      </c>
      <c r="D12" s="73"/>
      <c r="E12" s="115"/>
      <c r="F12" s="678">
        <v>3</v>
      </c>
      <c r="G12" s="678"/>
      <c r="H12" s="73"/>
    </row>
    <row r="13" spans="2:17" ht="15.75" hidden="1" customHeight="1" outlineLevel="1">
      <c r="B13" s="67"/>
      <c r="C13" s="106" t="s">
        <v>28</v>
      </c>
      <c r="D13" s="73"/>
      <c r="E13" s="115"/>
      <c r="F13" s="678">
        <v>15</v>
      </c>
      <c r="G13" s="678"/>
      <c r="H13" s="73"/>
    </row>
    <row r="14" spans="2:17" ht="15.75" hidden="1" customHeight="1" outlineLevel="1">
      <c r="B14" s="67"/>
      <c r="C14" s="106" t="s">
        <v>29</v>
      </c>
      <c r="D14" s="73"/>
      <c r="E14" s="115"/>
      <c r="F14" s="678">
        <v>20</v>
      </c>
      <c r="G14" s="678"/>
      <c r="H14" s="73"/>
    </row>
    <row r="15" spans="2:17" ht="15.75" hidden="1" customHeight="1" outlineLevel="1">
      <c r="B15" s="67"/>
      <c r="C15" s="106" t="s">
        <v>30</v>
      </c>
      <c r="D15" s="73"/>
      <c r="E15" s="115"/>
      <c r="F15" s="678">
        <v>50</v>
      </c>
      <c r="G15" s="678"/>
      <c r="H15" s="73"/>
    </row>
    <row r="16" spans="2:17" ht="15.75" hidden="1" customHeight="1" outlineLevel="1">
      <c r="B16" s="67"/>
      <c r="C16" s="106" t="s">
        <v>31</v>
      </c>
      <c r="D16" s="73"/>
      <c r="E16" s="115"/>
      <c r="F16" s="678">
        <v>381</v>
      </c>
      <c r="G16" s="678"/>
      <c r="H16" s="73"/>
    </row>
    <row r="17" spans="2:15" ht="15.75" hidden="1" customHeight="1" outlineLevel="1">
      <c r="B17" s="67"/>
      <c r="C17" s="106" t="s">
        <v>32</v>
      </c>
      <c r="D17" s="73"/>
      <c r="E17" s="115"/>
      <c r="F17" s="678" t="s">
        <v>52</v>
      </c>
      <c r="G17" s="678"/>
      <c r="H17" s="73"/>
    </row>
    <row r="18" spans="2:15" ht="15.75" hidden="1" customHeight="1" outlineLevel="1">
      <c r="B18" s="67"/>
      <c r="C18" s="106" t="s">
        <v>34</v>
      </c>
      <c r="D18" s="73"/>
      <c r="E18" s="115"/>
      <c r="F18" s="678" t="s">
        <v>35</v>
      </c>
      <c r="G18" s="678"/>
      <c r="H18" s="73"/>
    </row>
    <row r="19" spans="2:15" ht="15.75" hidden="1" customHeight="1" outlineLevel="1">
      <c r="B19" s="67"/>
      <c r="C19" s="106" t="s">
        <v>41</v>
      </c>
      <c r="D19" s="73"/>
      <c r="E19" s="115"/>
      <c r="F19" s="678" t="s">
        <v>53</v>
      </c>
      <c r="G19" s="678"/>
      <c r="H19" s="73"/>
    </row>
    <row r="20" spans="2:15" ht="15.75" hidden="1" customHeight="1" outlineLevel="1">
      <c r="B20" s="67"/>
      <c r="C20" s="109" t="s">
        <v>183</v>
      </c>
      <c r="D20" s="73"/>
      <c r="E20" s="115"/>
      <c r="F20" s="678" t="s">
        <v>54</v>
      </c>
      <c r="G20" s="678"/>
      <c r="H20" s="73"/>
    </row>
    <row r="21" spans="2:15" ht="15.75" hidden="1" customHeight="1" outlineLevel="1">
      <c r="B21" s="67"/>
      <c r="C21" s="109" t="s">
        <v>184</v>
      </c>
      <c r="D21" s="73"/>
      <c r="E21" s="115"/>
      <c r="F21" s="678" t="s">
        <v>846</v>
      </c>
      <c r="G21" s="678"/>
      <c r="H21" s="73"/>
    </row>
    <row r="22" spans="2:15" ht="15.75" hidden="1" customHeight="1" outlineLevel="1">
      <c r="B22" s="67"/>
      <c r="C22" s="109" t="s">
        <v>186</v>
      </c>
      <c r="D22" s="73"/>
      <c r="E22" s="115"/>
      <c r="F22" s="678" t="s">
        <v>847</v>
      </c>
      <c r="G22" s="678"/>
      <c r="H22" s="73"/>
    </row>
    <row r="23" spans="2:15" ht="15.75" hidden="1" customHeight="1" outlineLevel="1">
      <c r="B23" s="67"/>
      <c r="C23" s="109" t="s">
        <v>39</v>
      </c>
      <c r="D23" s="73"/>
      <c r="E23" s="115"/>
      <c r="F23" s="678">
        <v>118.5</v>
      </c>
      <c r="G23" s="678"/>
      <c r="H23" s="73"/>
    </row>
    <row r="24" spans="2:15" ht="15.75" customHeight="1" collapsed="1">
      <c r="B24" s="69"/>
      <c r="C24" s="70"/>
      <c r="D24" s="71"/>
      <c r="E24" s="116"/>
      <c r="F24" s="70"/>
      <c r="G24" s="70"/>
      <c r="H24" s="71"/>
    </row>
    <row r="25" spans="2:15" ht="15.75" customHeight="1" outlineLevel="1">
      <c r="B25" s="64" t="s">
        <v>43</v>
      </c>
      <c r="C25" s="213" t="s">
        <v>48</v>
      </c>
      <c r="D25" s="65"/>
      <c r="E25" s="207"/>
      <c r="F25" s="107" t="s">
        <v>1</v>
      </c>
      <c r="G25" s="107" t="s">
        <v>44</v>
      </c>
      <c r="H25" s="65" t="s">
        <v>45</v>
      </c>
    </row>
    <row r="26" spans="2:15" ht="15.75" customHeight="1" outlineLevel="1">
      <c r="B26" s="104">
        <v>1022</v>
      </c>
      <c r="C26" s="677" t="s">
        <v>156</v>
      </c>
      <c r="D26" s="677"/>
      <c r="E26" s="165">
        <v>3296</v>
      </c>
      <c r="F26" s="168">
        <f>E26*'Прайс-лист'!I3*(1-'Прайс-лист'!$E$3)</f>
        <v>2636.8</v>
      </c>
      <c r="G26" s="104"/>
      <c r="H26" s="169">
        <f>F26</f>
        <v>2636.8</v>
      </c>
    </row>
    <row r="27" spans="2:15" ht="15.75" hidden="1" customHeight="1" outlineLevel="2">
      <c r="B27" s="686" t="s">
        <v>1768</v>
      </c>
      <c r="C27" s="686"/>
      <c r="D27" s="686"/>
      <c r="E27" s="686"/>
      <c r="F27" s="686"/>
      <c r="G27" s="686"/>
      <c r="H27" s="686"/>
    </row>
    <row r="28" spans="2:15" ht="327" hidden="1" customHeight="1" outlineLevel="2">
      <c r="B28" s="104"/>
      <c r="C28" s="685" t="s">
        <v>2040</v>
      </c>
      <c r="D28" s="685"/>
      <c r="E28" s="685"/>
      <c r="F28" s="685"/>
      <c r="G28" s="685"/>
      <c r="H28" s="685"/>
    </row>
    <row r="29" spans="2:15" ht="15.75" customHeight="1" outlineLevel="1" collapsed="1">
      <c r="B29" s="686" t="s">
        <v>1936</v>
      </c>
      <c r="C29" s="686"/>
      <c r="D29" s="686"/>
      <c r="E29" s="686"/>
      <c r="F29" s="686"/>
      <c r="G29" s="686"/>
      <c r="H29" s="686"/>
      <c r="N29" s="111"/>
      <c r="O29" s="111"/>
    </row>
    <row r="30" spans="2:15" ht="15.75" customHeight="1" outlineLevel="1">
      <c r="B30" s="401">
        <v>2472</v>
      </c>
      <c r="C30" s="398" t="s">
        <v>5</v>
      </c>
      <c r="D30" s="100" t="s">
        <v>840</v>
      </c>
      <c r="E30" s="403">
        <v>143</v>
      </c>
      <c r="F30" s="168">
        <f>E30*'Прайс-лист'!I3*(1-'Прайс-лист'!$E$3)</f>
        <v>114.4</v>
      </c>
      <c r="G30" s="137">
        <v>0</v>
      </c>
      <c r="H30" s="169">
        <f t="shared" ref="H30:H35" si="0">F30*G30</f>
        <v>0</v>
      </c>
      <c r="J30" s="235" t="s">
        <v>840</v>
      </c>
      <c r="K30" s="235" t="s">
        <v>840</v>
      </c>
      <c r="L30" s="235" t="s">
        <v>840</v>
      </c>
      <c r="M30" s="235" t="s">
        <v>840</v>
      </c>
      <c r="N30" s="235" t="s">
        <v>1983</v>
      </c>
      <c r="O30" s="235" t="s">
        <v>840</v>
      </c>
    </row>
    <row r="31" spans="2:15" ht="15.75" customHeight="1" outlineLevel="1">
      <c r="B31" s="66"/>
      <c r="C31" s="535" t="s">
        <v>2165</v>
      </c>
      <c r="D31" s="498" t="s">
        <v>840</v>
      </c>
      <c r="E31" s="403">
        <v>23</v>
      </c>
      <c r="F31" s="168">
        <f>E31*'Прайс-лист'!I3*(1-'Прайс-лист'!$E$3)</f>
        <v>18.400000000000002</v>
      </c>
      <c r="G31" s="137">
        <v>0</v>
      </c>
      <c r="H31" s="169">
        <f t="shared" si="0"/>
        <v>0</v>
      </c>
      <c r="J31" s="237" t="s">
        <v>2168</v>
      </c>
      <c r="K31" s="240" t="s">
        <v>2164</v>
      </c>
      <c r="L31" s="240" t="s">
        <v>2147</v>
      </c>
      <c r="M31" s="396" t="s">
        <v>1973</v>
      </c>
      <c r="N31" s="396" t="s">
        <v>1977</v>
      </c>
      <c r="O31" s="240" t="s">
        <v>1956</v>
      </c>
    </row>
    <row r="32" spans="2:15" ht="15.75" customHeight="1" outlineLevel="1">
      <c r="B32" s="401"/>
      <c r="C32" s="535" t="s">
        <v>2177</v>
      </c>
      <c r="D32" s="498" t="s">
        <v>840</v>
      </c>
      <c r="E32" s="403">
        <v>1041</v>
      </c>
      <c r="F32" s="168">
        <f>E32*'Прайс-лист'!I3*(1-'Прайс-лист'!$E$3)</f>
        <v>832.80000000000007</v>
      </c>
      <c r="G32" s="137">
        <v>0</v>
      </c>
      <c r="H32" s="169">
        <f t="shared" si="0"/>
        <v>0</v>
      </c>
      <c r="J32" s="237" t="s">
        <v>2170</v>
      </c>
      <c r="K32" s="235" t="s">
        <v>2161</v>
      </c>
      <c r="L32" s="237" t="s">
        <v>2148</v>
      </c>
      <c r="M32" s="396" t="s">
        <v>1974</v>
      </c>
      <c r="N32" s="396" t="s">
        <v>1978</v>
      </c>
      <c r="O32" s="235" t="s">
        <v>1955</v>
      </c>
    </row>
    <row r="33" spans="2:15" ht="15.75" customHeight="1" outlineLevel="1">
      <c r="B33" s="401">
        <v>2004</v>
      </c>
      <c r="C33" s="397" t="s">
        <v>842</v>
      </c>
      <c r="D33" s="498" t="s">
        <v>840</v>
      </c>
      <c r="E33" s="403">
        <v>0</v>
      </c>
      <c r="F33" s="168">
        <f>E33*'Прайс-лист'!I3*(1-'Прайс-лист'!$E$3)</f>
        <v>0</v>
      </c>
      <c r="G33" s="137">
        <v>0</v>
      </c>
      <c r="H33" s="169">
        <f t="shared" si="0"/>
        <v>0</v>
      </c>
      <c r="J33" s="237" t="s">
        <v>1938</v>
      </c>
      <c r="K33" s="243" t="s">
        <v>2162</v>
      </c>
      <c r="L33" s="236"/>
      <c r="M33" s="373"/>
      <c r="N33" s="396" t="s">
        <v>1979</v>
      </c>
      <c r="O33" s="239"/>
    </row>
    <row r="34" spans="2:15" ht="15.75" customHeight="1" outlineLevel="1">
      <c r="B34" s="401">
        <v>3076</v>
      </c>
      <c r="C34" s="397" t="s">
        <v>841</v>
      </c>
      <c r="D34" s="498" t="s">
        <v>840</v>
      </c>
      <c r="E34" s="403">
        <v>48</v>
      </c>
      <c r="F34" s="168">
        <f>E34*'Прайс-лист'!I3*(1-'Прайс-лист'!$E$3)</f>
        <v>38.400000000000006</v>
      </c>
      <c r="G34" s="137">
        <v>0</v>
      </c>
      <c r="H34" s="169">
        <f t="shared" si="0"/>
        <v>0</v>
      </c>
      <c r="J34" s="240" t="s">
        <v>2171</v>
      </c>
      <c r="K34" s="236" t="s">
        <v>2167</v>
      </c>
      <c r="L34" s="243"/>
      <c r="M34" s="237"/>
      <c r="N34" s="396" t="s">
        <v>1980</v>
      </c>
      <c r="O34" s="237"/>
    </row>
    <row r="35" spans="2:15" ht="15.75" customHeight="1" outlineLevel="1">
      <c r="B35" s="399" t="s">
        <v>1951</v>
      </c>
      <c r="C35" s="400" t="s">
        <v>1954</v>
      </c>
      <c r="D35" s="498" t="s">
        <v>840</v>
      </c>
      <c r="E35" s="403">
        <v>0</v>
      </c>
      <c r="F35" s="168">
        <f>E35*'Прайс-лист'!I3*(1-'Прайс-лист'!$E$3)</f>
        <v>0</v>
      </c>
      <c r="G35" s="137">
        <v>0</v>
      </c>
      <c r="H35" s="169">
        <f t="shared" si="0"/>
        <v>0</v>
      </c>
      <c r="J35" s="240" t="s">
        <v>1764</v>
      </c>
      <c r="K35" s="506"/>
      <c r="L35" s="243"/>
      <c r="M35" s="239"/>
      <c r="N35" s="396" t="s">
        <v>1981</v>
      </c>
      <c r="O35" s="240"/>
    </row>
    <row r="36" spans="2:15" ht="15.75" customHeight="1" outlineLevel="1">
      <c r="B36" s="686" t="s">
        <v>6</v>
      </c>
      <c r="C36" s="686"/>
      <c r="D36" s="686"/>
      <c r="E36" s="686"/>
      <c r="F36" s="686"/>
      <c r="G36" s="686"/>
      <c r="H36" s="686"/>
      <c r="J36" s="240"/>
      <c r="K36" s="240"/>
      <c r="L36" s="240"/>
      <c r="M36" s="239"/>
      <c r="N36" s="396"/>
      <c r="O36" s="240"/>
    </row>
    <row r="37" spans="2:15" ht="15.75" customHeight="1" outlineLevel="1">
      <c r="B37" s="104">
        <v>4144</v>
      </c>
      <c r="C37" s="683" t="s">
        <v>1984</v>
      </c>
      <c r="D37" s="683"/>
      <c r="E37" s="167">
        <v>23</v>
      </c>
      <c r="F37" s="168">
        <f>E37*'Прайс-лист'!I3*(1-'Прайс-лист'!$E$3)</f>
        <v>18.400000000000002</v>
      </c>
      <c r="G37" s="137">
        <v>0</v>
      </c>
      <c r="H37" s="169">
        <f t="shared" ref="H37:H47" si="1">F37*G37</f>
        <v>0</v>
      </c>
    </row>
    <row r="38" spans="2:15" ht="15.75" customHeight="1" outlineLevel="1">
      <c r="B38" s="104">
        <v>2401</v>
      </c>
      <c r="C38" s="677" t="s">
        <v>50</v>
      </c>
      <c r="D38" s="677"/>
      <c r="E38" s="405">
        <v>141</v>
      </c>
      <c r="F38" s="168">
        <f>E38*'Прайс-лист'!I3*(1-'Прайс-лист'!$E$3)</f>
        <v>112.80000000000001</v>
      </c>
      <c r="G38" s="137">
        <v>0</v>
      </c>
      <c r="H38" s="169">
        <f t="shared" si="1"/>
        <v>0</v>
      </c>
    </row>
    <row r="39" spans="2:15" ht="15.75" customHeight="1" outlineLevel="1">
      <c r="B39" s="104">
        <v>2313</v>
      </c>
      <c r="C39" s="677" t="s">
        <v>848</v>
      </c>
      <c r="D39" s="677"/>
      <c r="E39" s="167">
        <v>217</v>
      </c>
      <c r="F39" s="168">
        <f>E39*'Прайс-лист'!I3*(1-'Прайс-лист'!$E$3)</f>
        <v>173.60000000000002</v>
      </c>
      <c r="G39" s="137">
        <v>0</v>
      </c>
      <c r="H39" s="169">
        <f t="shared" si="1"/>
        <v>0</v>
      </c>
    </row>
    <row r="40" spans="2:15" ht="15.75" customHeight="1" outlineLevel="1">
      <c r="B40" s="104">
        <v>2420</v>
      </c>
      <c r="C40" s="677" t="s">
        <v>51</v>
      </c>
      <c r="D40" s="677"/>
      <c r="E40" s="167">
        <v>420</v>
      </c>
      <c r="F40" s="168">
        <f>E40*'Прайс-лист'!I3*(1-'Прайс-лист'!$E$3)</f>
        <v>336</v>
      </c>
      <c r="G40" s="137">
        <v>0</v>
      </c>
      <c r="H40" s="169">
        <f t="shared" si="1"/>
        <v>0</v>
      </c>
    </row>
    <row r="41" spans="2:15" ht="15.75" customHeight="1" outlineLevel="1">
      <c r="B41" s="104">
        <v>2905</v>
      </c>
      <c r="C41" s="677" t="s">
        <v>8</v>
      </c>
      <c r="D41" s="677"/>
      <c r="E41" s="167">
        <v>95</v>
      </c>
      <c r="F41" s="168">
        <f>E41*'Прайс-лист'!I3*(1-'Прайс-лист'!$E$3)</f>
        <v>76</v>
      </c>
      <c r="G41" s="137">
        <v>0</v>
      </c>
      <c r="H41" s="169">
        <f t="shared" si="1"/>
        <v>0</v>
      </c>
    </row>
    <row r="42" spans="2:15" ht="15.75" customHeight="1" outlineLevel="1">
      <c r="B42" s="104">
        <v>2906</v>
      </c>
      <c r="C42" s="677" t="s">
        <v>74</v>
      </c>
      <c r="D42" s="677"/>
      <c r="E42" s="167">
        <v>120</v>
      </c>
      <c r="F42" s="168">
        <f>E42*'Прайс-лист'!I3*(1-'Прайс-лист'!$E$3)</f>
        <v>96</v>
      </c>
      <c r="G42" s="137">
        <v>0</v>
      </c>
      <c r="H42" s="169">
        <f t="shared" si="1"/>
        <v>0</v>
      </c>
    </row>
    <row r="43" spans="2:15" ht="15.75" customHeight="1" outlineLevel="1">
      <c r="B43" s="104">
        <v>2894</v>
      </c>
      <c r="C43" s="677" t="s">
        <v>10</v>
      </c>
      <c r="D43" s="677"/>
      <c r="E43" s="167">
        <v>196</v>
      </c>
      <c r="F43" s="168">
        <f>E43*'Прайс-лист'!I3*(1-'Прайс-лист'!$E$3)</f>
        <v>156.80000000000001</v>
      </c>
      <c r="G43" s="137">
        <v>0</v>
      </c>
      <c r="H43" s="169">
        <f t="shared" si="1"/>
        <v>0</v>
      </c>
    </row>
    <row r="44" spans="2:15" ht="15.75" customHeight="1" outlineLevel="1">
      <c r="B44" s="205">
        <v>289401</v>
      </c>
      <c r="C44" s="677" t="s">
        <v>843</v>
      </c>
      <c r="D44" s="677"/>
      <c r="E44" s="167">
        <v>196</v>
      </c>
      <c r="F44" s="168">
        <f>E44*'Прайс-лист'!I3*(1-'Прайс-лист'!$E$3)</f>
        <v>156.80000000000001</v>
      </c>
      <c r="G44" s="137">
        <v>0</v>
      </c>
      <c r="H44" s="169">
        <f t="shared" si="1"/>
        <v>0</v>
      </c>
    </row>
    <row r="45" spans="2:15" ht="15.75" customHeight="1" outlineLevel="1">
      <c r="B45" s="401">
        <v>289450</v>
      </c>
      <c r="C45" s="677" t="s">
        <v>1985</v>
      </c>
      <c r="D45" s="677"/>
      <c r="E45" s="173">
        <v>98</v>
      </c>
      <c r="F45" s="168">
        <f>E45*'Прайс-лист'!I3*(1-'Прайс-лист'!$E$3)</f>
        <v>78.400000000000006</v>
      </c>
      <c r="G45" s="137">
        <v>0</v>
      </c>
      <c r="H45" s="169">
        <f t="shared" si="1"/>
        <v>0</v>
      </c>
    </row>
    <row r="46" spans="2:15" ht="15.75" customHeight="1" outlineLevel="1">
      <c r="B46" s="66">
        <v>2390</v>
      </c>
      <c r="C46" s="683" t="s">
        <v>15</v>
      </c>
      <c r="D46" s="683"/>
      <c r="E46" s="167">
        <v>401</v>
      </c>
      <c r="F46" s="168">
        <f>E46*'Прайс-лист'!I3*(1-'Прайс-лист'!$E$3)</f>
        <v>320.8</v>
      </c>
      <c r="G46" s="137">
        <v>0</v>
      </c>
      <c r="H46" s="169">
        <f t="shared" si="1"/>
        <v>0</v>
      </c>
    </row>
    <row r="47" spans="2:15" ht="15.75" customHeight="1" outlineLevel="1">
      <c r="B47" s="66">
        <v>2395</v>
      </c>
      <c r="C47" s="683" t="s">
        <v>16</v>
      </c>
      <c r="D47" s="683"/>
      <c r="E47" s="167">
        <v>564</v>
      </c>
      <c r="F47" s="168">
        <f>E47*'Прайс-лист'!I3*(1-'Прайс-лист'!$E$3)</f>
        <v>451.20000000000005</v>
      </c>
      <c r="G47" s="137">
        <v>0</v>
      </c>
      <c r="H47" s="169">
        <f t="shared" si="1"/>
        <v>0</v>
      </c>
    </row>
    <row r="48" spans="2:15" ht="15.75" customHeight="1" outlineLevel="1">
      <c r="B48" s="3"/>
      <c r="C48" s="52"/>
      <c r="D48" s="1"/>
      <c r="E48" s="113"/>
      <c r="F48" s="1"/>
      <c r="G48" s="27" t="s">
        <v>11</v>
      </c>
      <c r="H48" s="170">
        <f>SUM(H26:H47)</f>
        <v>2636.8</v>
      </c>
    </row>
  </sheetData>
  <sortState ref="A37:H47">
    <sortCondition ref="A37"/>
  </sortState>
  <mergeCells count="39">
    <mergeCell ref="P2:Q2"/>
    <mergeCell ref="C46:D46"/>
    <mergeCell ref="B29:H29"/>
    <mergeCell ref="C47:D47"/>
    <mergeCell ref="C37:D37"/>
    <mergeCell ref="C38:D38"/>
    <mergeCell ref="C39:D39"/>
    <mergeCell ref="C40:D40"/>
    <mergeCell ref="C41:D41"/>
    <mergeCell ref="C42:D42"/>
    <mergeCell ref="C43:D43"/>
    <mergeCell ref="C44:D44"/>
    <mergeCell ref="B36:H36"/>
    <mergeCell ref="C45:D45"/>
    <mergeCell ref="F20:G20"/>
    <mergeCell ref="F21:G21"/>
    <mergeCell ref="F22:G22"/>
    <mergeCell ref="F23:G23"/>
    <mergeCell ref="C28:H28"/>
    <mergeCell ref="C26:D26"/>
    <mergeCell ref="B27:H27"/>
    <mergeCell ref="F19:G19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7:G7"/>
    <mergeCell ref="B2:H2"/>
    <mergeCell ref="B3:H3"/>
    <mergeCell ref="F4:G4"/>
    <mergeCell ref="F5:G5"/>
    <mergeCell ref="F6:G6"/>
  </mergeCells>
  <dataValidations count="6">
    <dataValidation type="list" allowBlank="1" showInputMessage="1" showErrorMessage="1" sqref="D35">
      <formula1>$O$30:$O$32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4">
      <formula1>$N$30:$N$35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1">
      <formula1>$K$30:$K$34</formula1>
    </dataValidation>
    <dataValidation type="list" allowBlank="1" showInputMessage="1" showErrorMessage="1" sqref="D32">
      <formula1>$L$30:$L$32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B2:S55"/>
  <sheetViews>
    <sheetView showGridLines="0" workbookViewId="0">
      <pane ySplit="2" topLeftCell="A3" activePane="bottomLeft" state="frozen"/>
      <selection pane="bottomLeft" activeCell="S41" sqref="S41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8.5703125" style="58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7" width="15.7109375" style="50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80" t="s">
        <v>95</v>
      </c>
      <c r="C2" s="680"/>
      <c r="D2" s="680"/>
      <c r="E2" s="680"/>
      <c r="F2" s="680"/>
      <c r="G2" s="680"/>
      <c r="H2" s="680"/>
      <c r="R2" s="679" t="s">
        <v>1986</v>
      </c>
      <c r="S2" s="679"/>
    </row>
    <row r="3" spans="2:19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9" ht="15.75" hidden="1" customHeight="1" outlineLevel="1">
      <c r="B4" s="67"/>
      <c r="C4" s="677" t="s">
        <v>20</v>
      </c>
      <c r="D4" s="677"/>
      <c r="E4" s="73"/>
      <c r="F4" s="693">
        <v>520</v>
      </c>
      <c r="G4" s="693"/>
      <c r="H4" s="73"/>
    </row>
    <row r="5" spans="2:19" ht="15.75" hidden="1" customHeight="1" outlineLevel="1">
      <c r="B5" s="67"/>
      <c r="C5" s="677" t="s">
        <v>21</v>
      </c>
      <c r="D5" s="677"/>
      <c r="E5" s="73"/>
      <c r="F5" s="693">
        <v>385</v>
      </c>
      <c r="G5" s="693"/>
      <c r="H5" s="73"/>
    </row>
    <row r="6" spans="2:19" ht="15.75" hidden="1" customHeight="1" outlineLevel="1">
      <c r="B6" s="67"/>
      <c r="C6" s="677" t="s">
        <v>22</v>
      </c>
      <c r="D6" s="677"/>
      <c r="E6" s="73"/>
      <c r="F6" s="693">
        <v>220</v>
      </c>
      <c r="G6" s="693"/>
      <c r="H6" s="73"/>
    </row>
    <row r="7" spans="2:19" ht="15.75" hidden="1" customHeight="1" outlineLevel="1">
      <c r="B7" s="67"/>
      <c r="C7" s="677" t="s">
        <v>23</v>
      </c>
      <c r="D7" s="677"/>
      <c r="E7" s="73"/>
      <c r="F7" s="693">
        <v>115</v>
      </c>
      <c r="G7" s="693"/>
      <c r="H7" s="73"/>
    </row>
    <row r="8" spans="2:19" ht="15.75" hidden="1" customHeight="1" outlineLevel="1">
      <c r="B8" s="67"/>
      <c r="C8" s="677" t="s">
        <v>24</v>
      </c>
      <c r="D8" s="677"/>
      <c r="E8" s="73"/>
      <c r="F8" s="693">
        <v>50</v>
      </c>
      <c r="G8" s="693"/>
      <c r="H8" s="73"/>
    </row>
    <row r="9" spans="2:19" ht="15.75" hidden="1" customHeight="1" outlineLevel="1">
      <c r="B9" s="67"/>
      <c r="C9" s="677" t="s">
        <v>40</v>
      </c>
      <c r="D9" s="677"/>
      <c r="E9" s="73"/>
      <c r="F9" s="693">
        <v>255</v>
      </c>
      <c r="G9" s="693"/>
      <c r="H9" s="73"/>
    </row>
    <row r="10" spans="2:19" ht="15.75" hidden="1" customHeight="1" outlineLevel="1">
      <c r="B10" s="67"/>
      <c r="C10" s="677" t="s">
        <v>25</v>
      </c>
      <c r="D10" s="677"/>
      <c r="E10" s="73"/>
      <c r="F10" s="693">
        <v>1000</v>
      </c>
      <c r="G10" s="693"/>
      <c r="H10" s="73"/>
    </row>
    <row r="11" spans="2:19" ht="15.75" hidden="1" customHeight="1" outlineLevel="1">
      <c r="B11" s="67"/>
      <c r="C11" s="677" t="s">
        <v>26</v>
      </c>
      <c r="D11" s="677"/>
      <c r="E11" s="73"/>
      <c r="F11" s="693">
        <v>9</v>
      </c>
      <c r="G11" s="693"/>
      <c r="H11" s="73"/>
    </row>
    <row r="12" spans="2:19" ht="15.75" hidden="1" customHeight="1" outlineLevel="1">
      <c r="B12" s="67"/>
      <c r="C12" s="677" t="s">
        <v>27</v>
      </c>
      <c r="D12" s="677"/>
      <c r="E12" s="73"/>
      <c r="F12" s="693">
        <v>5</v>
      </c>
      <c r="G12" s="693"/>
      <c r="H12" s="73"/>
    </row>
    <row r="13" spans="2:19" ht="15.75" hidden="1" customHeight="1" outlineLevel="1">
      <c r="B13" s="67"/>
      <c r="C13" s="677" t="s">
        <v>28</v>
      </c>
      <c r="D13" s="677"/>
      <c r="E13" s="73"/>
      <c r="F13" s="693">
        <v>70</v>
      </c>
      <c r="G13" s="693"/>
      <c r="H13" s="73"/>
    </row>
    <row r="14" spans="2:19" ht="15.75" hidden="1" customHeight="1" outlineLevel="1">
      <c r="B14" s="67"/>
      <c r="C14" s="677" t="s">
        <v>29</v>
      </c>
      <c r="D14" s="677"/>
      <c r="E14" s="73"/>
      <c r="F14" s="693">
        <v>100</v>
      </c>
      <c r="G14" s="693"/>
      <c r="H14" s="73"/>
    </row>
    <row r="15" spans="2:19" ht="15.75" hidden="1" customHeight="1" outlineLevel="1">
      <c r="B15" s="67"/>
      <c r="C15" s="677" t="s">
        <v>30</v>
      </c>
      <c r="D15" s="677"/>
      <c r="E15" s="73"/>
      <c r="F15" s="693">
        <v>175</v>
      </c>
      <c r="G15" s="693"/>
      <c r="H15" s="73"/>
    </row>
    <row r="16" spans="2:19" ht="15.75" hidden="1" customHeight="1" outlineLevel="1">
      <c r="B16" s="67"/>
      <c r="C16" s="677" t="s">
        <v>31</v>
      </c>
      <c r="D16" s="677"/>
      <c r="E16" s="73"/>
      <c r="F16" s="693">
        <v>508</v>
      </c>
      <c r="G16" s="693"/>
      <c r="H16" s="73"/>
    </row>
    <row r="17" spans="2:17" ht="15.75" hidden="1" customHeight="1" outlineLevel="1">
      <c r="B17" s="67"/>
      <c r="C17" s="677" t="s">
        <v>32</v>
      </c>
      <c r="D17" s="677"/>
      <c r="E17" s="73"/>
      <c r="F17" s="693" t="s">
        <v>58</v>
      </c>
      <c r="G17" s="693"/>
      <c r="H17" s="73"/>
    </row>
    <row r="18" spans="2:17" ht="15.75" hidden="1" customHeight="1" outlineLevel="1">
      <c r="B18" s="67"/>
      <c r="C18" s="677" t="s">
        <v>34</v>
      </c>
      <c r="D18" s="677"/>
      <c r="E18" s="73"/>
      <c r="F18" s="693" t="s">
        <v>35</v>
      </c>
      <c r="G18" s="693"/>
      <c r="H18" s="73"/>
    </row>
    <row r="19" spans="2:17" ht="15.75" hidden="1" customHeight="1" outlineLevel="1">
      <c r="B19" s="67"/>
      <c r="C19" s="677" t="s">
        <v>41</v>
      </c>
      <c r="D19" s="677"/>
      <c r="E19" s="73"/>
      <c r="F19" s="693" t="s">
        <v>53</v>
      </c>
      <c r="G19" s="693"/>
      <c r="H19" s="73"/>
    </row>
    <row r="20" spans="2:17" ht="15.75" hidden="1" customHeight="1" outlineLevel="1">
      <c r="B20" s="67"/>
      <c r="C20" s="682" t="s">
        <v>183</v>
      </c>
      <c r="D20" s="682"/>
      <c r="E20" s="73"/>
      <c r="F20" s="693" t="s">
        <v>63</v>
      </c>
      <c r="G20" s="693"/>
      <c r="H20" s="73"/>
    </row>
    <row r="21" spans="2:17" ht="15.75" hidden="1" customHeight="1" outlineLevel="1">
      <c r="B21" s="67"/>
      <c r="C21" s="682" t="s">
        <v>184</v>
      </c>
      <c r="D21" s="682"/>
      <c r="E21" s="73"/>
      <c r="F21" s="693" t="s">
        <v>185</v>
      </c>
      <c r="G21" s="693"/>
      <c r="H21" s="73"/>
    </row>
    <row r="22" spans="2:17" ht="15.75" hidden="1" customHeight="1" outlineLevel="1">
      <c r="B22" s="67"/>
      <c r="C22" s="682" t="s">
        <v>39</v>
      </c>
      <c r="D22" s="682"/>
      <c r="E22" s="73"/>
      <c r="F22" s="693">
        <v>320</v>
      </c>
      <c r="G22" s="693"/>
      <c r="H22" s="73"/>
    </row>
    <row r="23" spans="2:17" ht="15.75" customHeight="1" collapsed="1">
      <c r="B23" s="69"/>
      <c r="C23" s="70"/>
      <c r="D23" s="70"/>
      <c r="E23" s="404"/>
      <c r="F23" s="70"/>
      <c r="G23" s="70"/>
      <c r="H23" s="71"/>
    </row>
    <row r="24" spans="2:17" ht="15.75" customHeight="1" outlineLevel="1">
      <c r="B24" s="64" t="s">
        <v>43</v>
      </c>
      <c r="C24" s="213" t="s">
        <v>48</v>
      </c>
      <c r="D24" s="107"/>
      <c r="E24" s="65" t="s">
        <v>1</v>
      </c>
      <c r="F24" s="107" t="s">
        <v>1</v>
      </c>
      <c r="G24" s="107" t="s">
        <v>44</v>
      </c>
      <c r="H24" s="65" t="s">
        <v>45</v>
      </c>
    </row>
    <row r="25" spans="2:17" ht="15.75" customHeight="1" outlineLevel="1">
      <c r="B25" s="104">
        <v>1121</v>
      </c>
      <c r="C25" s="677" t="s">
        <v>155</v>
      </c>
      <c r="D25" s="677"/>
      <c r="E25" s="405">
        <v>7210</v>
      </c>
      <c r="F25" s="168">
        <f>E25*'Прайс-лист'!I3*(1-'Прайс-лист'!$E$3)</f>
        <v>5768</v>
      </c>
      <c r="G25" s="104"/>
      <c r="H25" s="169">
        <f>F25</f>
        <v>5768</v>
      </c>
    </row>
    <row r="26" spans="2:17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7" ht="324" hidden="1" customHeight="1" outlineLevel="2">
      <c r="B27" s="104"/>
      <c r="C27" s="685" t="s">
        <v>2068</v>
      </c>
      <c r="D27" s="685"/>
      <c r="E27" s="685"/>
      <c r="F27" s="685"/>
      <c r="G27" s="685"/>
      <c r="H27" s="685"/>
    </row>
    <row r="28" spans="2:17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</row>
    <row r="29" spans="2:17" ht="15.75" customHeight="1" outlineLevel="1">
      <c r="B29" s="401">
        <v>2474</v>
      </c>
      <c r="C29" s="499" t="s">
        <v>5</v>
      </c>
      <c r="D29" s="100" t="s">
        <v>840</v>
      </c>
      <c r="E29" s="406">
        <v>265</v>
      </c>
      <c r="F29" s="168">
        <f>E29*'Прайс-лист'!I3*(1-'Прайс-лист'!$E$3)</f>
        <v>212</v>
      </c>
      <c r="G29" s="137">
        <v>0</v>
      </c>
      <c r="H29" s="169">
        <f>F29*G29</f>
        <v>0</v>
      </c>
      <c r="J29" s="235" t="s">
        <v>840</v>
      </c>
      <c r="K29" s="235" t="s">
        <v>840</v>
      </c>
      <c r="L29" s="235" t="s">
        <v>840</v>
      </c>
      <c r="M29" s="235" t="s">
        <v>840</v>
      </c>
      <c r="N29" s="235" t="s">
        <v>840</v>
      </c>
      <c r="O29" s="235" t="s">
        <v>840</v>
      </c>
      <c r="P29" s="235" t="s">
        <v>1983</v>
      </c>
      <c r="Q29" s="235" t="s">
        <v>840</v>
      </c>
    </row>
    <row r="30" spans="2:17" ht="15.75" customHeight="1" outlineLevel="1">
      <c r="B30" s="66"/>
      <c r="C30" s="535" t="s">
        <v>2165</v>
      </c>
      <c r="D30" s="537" t="s">
        <v>840</v>
      </c>
      <c r="E30" s="406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ref="H30:H36" si="0">F30*G30</f>
        <v>0</v>
      </c>
      <c r="J30" s="237" t="s">
        <v>1762</v>
      </c>
      <c r="K30" s="240" t="s">
        <v>2164</v>
      </c>
      <c r="L30" s="235" t="s">
        <v>1764</v>
      </c>
      <c r="M30" s="240" t="s">
        <v>2147</v>
      </c>
      <c r="N30" s="240" t="s">
        <v>2150</v>
      </c>
      <c r="O30" s="396" t="s">
        <v>1973</v>
      </c>
      <c r="P30" s="396" t="s">
        <v>1977</v>
      </c>
      <c r="Q30" s="240" t="s">
        <v>1956</v>
      </c>
    </row>
    <row r="31" spans="2:17" ht="15.75" customHeight="1" outlineLevel="1">
      <c r="B31" s="401">
        <v>2127</v>
      </c>
      <c r="C31" s="535" t="s">
        <v>2169</v>
      </c>
      <c r="D31" s="537" t="s">
        <v>840</v>
      </c>
      <c r="E31" s="406">
        <v>177</v>
      </c>
      <c r="F31" s="168">
        <f>E31*'Прайс-лист'!I3*(1-'Прайс-лист'!$E$3)</f>
        <v>141.6</v>
      </c>
      <c r="G31" s="137">
        <v>0</v>
      </c>
      <c r="H31" s="168">
        <f>F31*G31</f>
        <v>0</v>
      </c>
      <c r="J31" s="237" t="s">
        <v>1939</v>
      </c>
      <c r="K31" s="235" t="s">
        <v>2161</v>
      </c>
      <c r="L31" s="237" t="s">
        <v>1762</v>
      </c>
      <c r="M31" s="237" t="s">
        <v>2148</v>
      </c>
      <c r="N31" s="237" t="s">
        <v>2151</v>
      </c>
      <c r="O31" s="396" t="s">
        <v>1974</v>
      </c>
      <c r="P31" s="396" t="s">
        <v>1978</v>
      </c>
      <c r="Q31" s="235" t="s">
        <v>1955</v>
      </c>
    </row>
    <row r="32" spans="2:17" ht="15.75" customHeight="1" outlineLevel="1">
      <c r="B32" s="401"/>
      <c r="C32" s="535" t="s">
        <v>2176</v>
      </c>
      <c r="D32" s="537" t="s">
        <v>840</v>
      </c>
      <c r="E32" s="406">
        <v>2690</v>
      </c>
      <c r="F32" s="168">
        <f>E32*'Прайс-лист'!I3*(1-'Прайс-лист'!$E$3)</f>
        <v>2152</v>
      </c>
      <c r="G32" s="137">
        <v>0</v>
      </c>
      <c r="H32" s="169">
        <f>F32*G32</f>
        <v>0</v>
      </c>
      <c r="J32" s="237" t="s">
        <v>1938</v>
      </c>
      <c r="K32" s="243" t="s">
        <v>2162</v>
      </c>
      <c r="L32" s="236"/>
      <c r="M32" s="237" t="s">
        <v>2149</v>
      </c>
      <c r="N32" s="237" t="s">
        <v>2152</v>
      </c>
      <c r="O32" s="373"/>
      <c r="P32" s="396" t="s">
        <v>1979</v>
      </c>
      <c r="Q32" s="239"/>
    </row>
    <row r="33" spans="2:18" ht="15.75" customHeight="1" outlineLevel="1">
      <c r="B33" s="501"/>
      <c r="C33" s="535" t="s">
        <v>2175</v>
      </c>
      <c r="D33" s="537" t="s">
        <v>840</v>
      </c>
      <c r="E33" s="406">
        <v>3733</v>
      </c>
      <c r="F33" s="168">
        <f>E33*'Прайс-лист'!I3*(1-'Прайс-лист'!$E$3)</f>
        <v>2986.4</v>
      </c>
      <c r="G33" s="137">
        <v>0</v>
      </c>
      <c r="H33" s="169">
        <f>F33*G33</f>
        <v>0</v>
      </c>
      <c r="J33" s="240" t="s">
        <v>1763</v>
      </c>
      <c r="K33" s="236" t="s">
        <v>2167</v>
      </c>
      <c r="L33" s="243"/>
      <c r="M33" s="243"/>
      <c r="N33" s="243"/>
      <c r="O33" s="237"/>
      <c r="P33" s="396" t="s">
        <v>1980</v>
      </c>
      <c r="Q33" s="237"/>
    </row>
    <row r="34" spans="2:18" ht="15.75" customHeight="1" outlineLevel="1">
      <c r="B34" s="401">
        <v>2004</v>
      </c>
      <c r="C34" s="497" t="s">
        <v>842</v>
      </c>
      <c r="D34" s="498" t="s">
        <v>840</v>
      </c>
      <c r="E34" s="406">
        <v>0</v>
      </c>
      <c r="F34" s="168">
        <f>E34*'Прайс-лист'!I3*(1-'Прайс-лист'!$E$3)</f>
        <v>0</v>
      </c>
      <c r="G34" s="137">
        <v>0</v>
      </c>
      <c r="H34" s="169">
        <f t="shared" si="0"/>
        <v>0</v>
      </c>
      <c r="J34" s="240" t="s">
        <v>1764</v>
      </c>
      <c r="K34" s="506" t="s">
        <v>1777</v>
      </c>
      <c r="L34" s="243"/>
      <c r="M34" s="243"/>
      <c r="N34" s="243"/>
      <c r="O34" s="239"/>
      <c r="P34" s="396" t="s">
        <v>1981</v>
      </c>
      <c r="Q34" s="240"/>
    </row>
    <row r="35" spans="2:18" ht="15.75" customHeight="1" outlineLevel="1">
      <c r="B35" s="401">
        <v>3051</v>
      </c>
      <c r="C35" s="497" t="s">
        <v>841</v>
      </c>
      <c r="D35" s="498" t="s">
        <v>840</v>
      </c>
      <c r="E35" s="406">
        <v>28</v>
      </c>
      <c r="F35" s="168">
        <f>E35*'Прайс-лист'!I3*(1-'Прайс-лист'!$E$3)</f>
        <v>22.400000000000002</v>
      </c>
      <c r="G35" s="137">
        <v>0</v>
      </c>
      <c r="H35" s="169">
        <f t="shared" si="0"/>
        <v>0</v>
      </c>
      <c r="J35" s="240"/>
      <c r="K35" s="506" t="s">
        <v>2166</v>
      </c>
      <c r="L35" s="240"/>
      <c r="M35" s="240"/>
      <c r="N35" s="240"/>
      <c r="O35" s="240"/>
      <c r="P35" s="239"/>
      <c r="Q35" s="396"/>
      <c r="R35" s="240"/>
    </row>
    <row r="36" spans="2:18" ht="15.75" customHeight="1" outlineLevel="1">
      <c r="B36" s="399" t="s">
        <v>1951</v>
      </c>
      <c r="C36" s="500" t="s">
        <v>1954</v>
      </c>
      <c r="D36" s="498" t="s">
        <v>840</v>
      </c>
      <c r="E36" s="407">
        <v>0</v>
      </c>
      <c r="F36" s="168">
        <f>E36*'Прайс-лист'!I3*(1-'Прайс-лист'!$E$3)</f>
        <v>0</v>
      </c>
      <c r="G36" s="137">
        <v>0</v>
      </c>
      <c r="H36" s="169">
        <f t="shared" si="0"/>
        <v>0</v>
      </c>
    </row>
    <row r="37" spans="2:18" ht="15.75" customHeight="1" outlineLevel="1">
      <c r="B37" s="686" t="s">
        <v>6</v>
      </c>
      <c r="C37" s="686"/>
      <c r="D37" s="686"/>
      <c r="E37" s="686"/>
      <c r="F37" s="686"/>
      <c r="G37" s="686"/>
      <c r="H37" s="686"/>
    </row>
    <row r="38" spans="2:18" ht="15.75" customHeight="1" outlineLevel="1">
      <c r="B38" s="399">
        <v>4144</v>
      </c>
      <c r="C38" s="683" t="s">
        <v>1984</v>
      </c>
      <c r="D38" s="683"/>
      <c r="E38" s="408">
        <v>23</v>
      </c>
      <c r="F38" s="168">
        <f>E38*'Прайс-лист'!I3*(1-'Прайс-лист'!$E$3)</f>
        <v>18.400000000000002</v>
      </c>
      <c r="G38" s="137">
        <v>0</v>
      </c>
      <c r="H38" s="169">
        <f t="shared" ref="H38:H54" si="1">F38*G38</f>
        <v>0</v>
      </c>
    </row>
    <row r="39" spans="2:18" ht="15.75" customHeight="1" outlineLevel="1">
      <c r="B39" s="104">
        <v>2425</v>
      </c>
      <c r="C39" s="677" t="s">
        <v>50</v>
      </c>
      <c r="D39" s="677"/>
      <c r="E39" s="405">
        <v>414</v>
      </c>
      <c r="F39" s="168">
        <f>E39*'Прайс-лист'!I3*(1-'Прайс-лист'!$E$3)</f>
        <v>331.20000000000005</v>
      </c>
      <c r="G39" s="137">
        <v>0</v>
      </c>
      <c r="H39" s="169">
        <f t="shared" si="1"/>
        <v>0</v>
      </c>
    </row>
    <row r="40" spans="2:18" ht="15.75" customHeight="1" outlineLevel="1">
      <c r="B40" s="104">
        <v>2335</v>
      </c>
      <c r="C40" s="677" t="s">
        <v>67</v>
      </c>
      <c r="D40" s="677"/>
      <c r="E40" s="405">
        <v>123</v>
      </c>
      <c r="F40" s="168">
        <f>E40*'Прайс-лист'!I3*(1-'Прайс-лист'!$E$3)</f>
        <v>98.4</v>
      </c>
      <c r="G40" s="137">
        <v>0</v>
      </c>
      <c r="H40" s="169">
        <f t="shared" si="1"/>
        <v>0</v>
      </c>
    </row>
    <row r="41" spans="2:18" ht="15.75" customHeight="1" outlineLevel="1">
      <c r="B41" s="104">
        <v>2217</v>
      </c>
      <c r="C41" s="677" t="s">
        <v>92</v>
      </c>
      <c r="D41" s="677"/>
      <c r="E41" s="405">
        <v>157</v>
      </c>
      <c r="F41" s="168">
        <f>E41*'Прайс-лист'!I3*(1-'Прайс-лист'!$E$3)</f>
        <v>125.60000000000001</v>
      </c>
      <c r="G41" s="137">
        <v>0</v>
      </c>
      <c r="H41" s="169">
        <f t="shared" si="1"/>
        <v>0</v>
      </c>
    </row>
    <row r="42" spans="2:18" ht="15.75" customHeight="1" outlineLevel="1">
      <c r="B42" s="104">
        <v>250701</v>
      </c>
      <c r="C42" s="677" t="s">
        <v>81</v>
      </c>
      <c r="D42" s="677"/>
      <c r="E42" s="405">
        <v>941</v>
      </c>
      <c r="F42" s="168">
        <f>E42*'Прайс-лист'!I3*(1-'Прайс-лист'!$E$3)</f>
        <v>752.80000000000007</v>
      </c>
      <c r="G42" s="137">
        <v>0</v>
      </c>
      <c r="H42" s="169">
        <f t="shared" si="1"/>
        <v>0</v>
      </c>
    </row>
    <row r="43" spans="2:18" ht="15.75" customHeight="1" outlineLevel="1">
      <c r="B43" s="104">
        <v>2701</v>
      </c>
      <c r="C43" s="677" t="s">
        <v>2102</v>
      </c>
      <c r="D43" s="677"/>
      <c r="E43" s="405">
        <v>528</v>
      </c>
      <c r="F43" s="168">
        <f>E43*'Прайс-лист'!I3*(1-'Прайс-лист'!$E$3)</f>
        <v>422.40000000000003</v>
      </c>
      <c r="G43" s="137">
        <v>0</v>
      </c>
      <c r="H43" s="169">
        <f t="shared" si="1"/>
        <v>0</v>
      </c>
    </row>
    <row r="44" spans="2:18" ht="15.75" customHeight="1" outlineLevel="1">
      <c r="B44" s="104">
        <v>2702</v>
      </c>
      <c r="C44" s="677" t="s">
        <v>89</v>
      </c>
      <c r="D44" s="677"/>
      <c r="E44" s="405">
        <v>590</v>
      </c>
      <c r="F44" s="168">
        <f>E44*'Прайс-лист'!I3*(1-'Прайс-лист'!$E$3)</f>
        <v>472</v>
      </c>
      <c r="G44" s="137">
        <v>0</v>
      </c>
      <c r="H44" s="169">
        <f t="shared" si="1"/>
        <v>0</v>
      </c>
    </row>
    <row r="45" spans="2:18" ht="15.75" customHeight="1" outlineLevel="1">
      <c r="B45" s="104">
        <v>2603</v>
      </c>
      <c r="C45" s="677" t="s">
        <v>96</v>
      </c>
      <c r="D45" s="677"/>
      <c r="E45" s="405">
        <v>1008</v>
      </c>
      <c r="F45" s="168">
        <f>E45*'Прайс-лист'!I3*(1-'Прайс-лист'!$E$3)</f>
        <v>806.40000000000009</v>
      </c>
      <c r="G45" s="137">
        <v>0</v>
      </c>
      <c r="H45" s="169">
        <f t="shared" si="1"/>
        <v>0</v>
      </c>
    </row>
    <row r="46" spans="2:18" ht="15.75" customHeight="1" outlineLevel="1">
      <c r="B46" s="104">
        <v>2601</v>
      </c>
      <c r="C46" s="677" t="s">
        <v>97</v>
      </c>
      <c r="D46" s="677"/>
      <c r="E46" s="405">
        <v>101</v>
      </c>
      <c r="F46" s="168">
        <f>E46*'Прайс-лист'!I3*(1-'Прайс-лист'!$E$3)</f>
        <v>80.800000000000011</v>
      </c>
      <c r="G46" s="137">
        <v>0</v>
      </c>
      <c r="H46" s="169">
        <f t="shared" si="1"/>
        <v>0</v>
      </c>
    </row>
    <row r="47" spans="2:18" ht="15.75" customHeight="1" outlineLevel="1">
      <c r="B47" s="104">
        <v>2422</v>
      </c>
      <c r="C47" s="677" t="s">
        <v>51</v>
      </c>
      <c r="D47" s="677"/>
      <c r="E47" s="405">
        <v>510</v>
      </c>
      <c r="F47" s="168">
        <f>E47*'Прайс-лист'!I3*(1-'Прайс-лист'!$E$3)</f>
        <v>408</v>
      </c>
      <c r="G47" s="137">
        <v>0</v>
      </c>
      <c r="H47" s="169">
        <f t="shared" si="1"/>
        <v>0</v>
      </c>
    </row>
    <row r="48" spans="2:18" ht="15.75" customHeight="1" outlineLevel="1">
      <c r="B48" s="104">
        <v>2939</v>
      </c>
      <c r="C48" s="677" t="s">
        <v>8</v>
      </c>
      <c r="D48" s="677"/>
      <c r="E48" s="405">
        <v>174</v>
      </c>
      <c r="F48" s="168">
        <f>E48*'Прайс-лист'!I3*(1-'Прайс-лист'!$E$3)</f>
        <v>139.20000000000002</v>
      </c>
      <c r="G48" s="137">
        <v>0</v>
      </c>
      <c r="H48" s="169">
        <f t="shared" si="1"/>
        <v>0</v>
      </c>
    </row>
    <row r="49" spans="2:8" ht="15.75" customHeight="1" outlineLevel="1">
      <c r="B49" s="104">
        <v>2940</v>
      </c>
      <c r="C49" s="677" t="s">
        <v>74</v>
      </c>
      <c r="D49" s="677"/>
      <c r="E49" s="405">
        <v>213</v>
      </c>
      <c r="F49" s="168">
        <f>E49*'Прайс-лист'!I3*(1-'Прайс-лист'!$E$3)</f>
        <v>170.4</v>
      </c>
      <c r="G49" s="137">
        <v>0</v>
      </c>
      <c r="H49" s="169">
        <f t="shared" si="1"/>
        <v>0</v>
      </c>
    </row>
    <row r="50" spans="2:8" ht="15.75" customHeight="1" outlineLevel="1">
      <c r="B50" s="104">
        <v>2863</v>
      </c>
      <c r="C50" s="677" t="s">
        <v>10</v>
      </c>
      <c r="D50" s="677"/>
      <c r="E50" s="405">
        <v>449</v>
      </c>
      <c r="F50" s="168">
        <f>E50*'Прайс-лист'!I3*(1-'Прайс-лист'!$E$3)</f>
        <v>359.20000000000005</v>
      </c>
      <c r="G50" s="137">
        <v>0</v>
      </c>
      <c r="H50" s="169">
        <f t="shared" si="1"/>
        <v>0</v>
      </c>
    </row>
    <row r="51" spans="2:8" ht="15.75" customHeight="1" outlineLevel="1">
      <c r="B51" s="104">
        <v>286301</v>
      </c>
      <c r="C51" s="677" t="s">
        <v>843</v>
      </c>
      <c r="D51" s="677"/>
      <c r="E51" s="405">
        <v>449</v>
      </c>
      <c r="F51" s="168">
        <f>E51*'Прайс-лист'!I3*(1-'Прайс-лист'!$E$3)</f>
        <v>359.20000000000005</v>
      </c>
      <c r="G51" s="137">
        <v>0</v>
      </c>
      <c r="H51" s="169">
        <f t="shared" si="1"/>
        <v>0</v>
      </c>
    </row>
    <row r="52" spans="2:8" ht="15.75" customHeight="1" outlineLevel="1">
      <c r="B52" s="104">
        <v>2868</v>
      </c>
      <c r="C52" s="677" t="s">
        <v>94</v>
      </c>
      <c r="D52" s="677"/>
      <c r="E52" s="405">
        <v>101</v>
      </c>
      <c r="F52" s="168">
        <f>E52*'Прайс-лист'!I3*(1-'Прайс-лист'!$E$3)</f>
        <v>80.800000000000011</v>
      </c>
      <c r="G52" s="137">
        <v>0</v>
      </c>
      <c r="H52" s="169">
        <f t="shared" si="1"/>
        <v>0</v>
      </c>
    </row>
    <row r="53" spans="2:8" ht="15.75" customHeight="1" outlineLevel="1">
      <c r="B53" s="104">
        <v>2392</v>
      </c>
      <c r="C53" s="677" t="s">
        <v>78</v>
      </c>
      <c r="D53" s="677"/>
      <c r="E53" s="405">
        <v>655</v>
      </c>
      <c r="F53" s="168">
        <f>E53*'Прайс-лист'!I3*(1-'Прайс-лист'!$E$3)</f>
        <v>524</v>
      </c>
      <c r="G53" s="137">
        <v>0</v>
      </c>
      <c r="H53" s="169">
        <f t="shared" si="1"/>
        <v>0</v>
      </c>
    </row>
    <row r="54" spans="2:8" ht="15.75" customHeight="1" outlineLevel="1">
      <c r="B54" s="104">
        <v>2397</v>
      </c>
      <c r="C54" s="677" t="s">
        <v>79</v>
      </c>
      <c r="D54" s="677"/>
      <c r="E54" s="405">
        <v>926</v>
      </c>
      <c r="F54" s="168">
        <f>E54*'Прайс-лист'!I3*(1-'Прайс-лист'!$E$3)</f>
        <v>740.80000000000007</v>
      </c>
      <c r="G54" s="137">
        <v>0</v>
      </c>
      <c r="H54" s="169">
        <f t="shared" si="1"/>
        <v>0</v>
      </c>
    </row>
    <row r="55" spans="2:8" ht="15.75" customHeight="1">
      <c r="B55" s="3"/>
      <c r="C55" s="52"/>
      <c r="D55" s="52"/>
      <c r="E55" s="1"/>
      <c r="F55" s="1"/>
      <c r="G55" s="27" t="s">
        <v>11</v>
      </c>
      <c r="H55" s="170">
        <f>SUM(H25:H54)</f>
        <v>5768</v>
      </c>
    </row>
  </sheetData>
  <sortState ref="A38:H54">
    <sortCondition ref="A38"/>
  </sortState>
  <mergeCells count="63">
    <mergeCell ref="R2:S2"/>
    <mergeCell ref="C21:D21"/>
    <mergeCell ref="C22:D22"/>
    <mergeCell ref="B2:H2"/>
    <mergeCell ref="F8:G8"/>
    <mergeCell ref="F9:G9"/>
    <mergeCell ref="F10:G10"/>
    <mergeCell ref="F11:G11"/>
    <mergeCell ref="F12:G12"/>
    <mergeCell ref="C8:D8"/>
    <mergeCell ref="C9:D9"/>
    <mergeCell ref="C10:D10"/>
    <mergeCell ref="C11:D11"/>
    <mergeCell ref="C12:D12"/>
    <mergeCell ref="C18:D18"/>
    <mergeCell ref="F13:G13"/>
    <mergeCell ref="C13:D13"/>
    <mergeCell ref="F19:G19"/>
    <mergeCell ref="C16:D16"/>
    <mergeCell ref="C17:D17"/>
    <mergeCell ref="C19:D19"/>
    <mergeCell ref="F14:G14"/>
    <mergeCell ref="C14:D14"/>
    <mergeCell ref="C15:D15"/>
    <mergeCell ref="F15:G15"/>
    <mergeCell ref="F16:G16"/>
    <mergeCell ref="F17:G17"/>
    <mergeCell ref="B3:H3"/>
    <mergeCell ref="F4:G4"/>
    <mergeCell ref="F5:G5"/>
    <mergeCell ref="F6:G6"/>
    <mergeCell ref="F7:G7"/>
    <mergeCell ref="C4:D4"/>
    <mergeCell ref="C5:D5"/>
    <mergeCell ref="C6:D6"/>
    <mergeCell ref="C7:D7"/>
    <mergeCell ref="C49:D49"/>
    <mergeCell ref="F18:G18"/>
    <mergeCell ref="C43:D43"/>
    <mergeCell ref="C44:D44"/>
    <mergeCell ref="C45:D45"/>
    <mergeCell ref="C46:D46"/>
    <mergeCell ref="B26:H26"/>
    <mergeCell ref="F20:G20"/>
    <mergeCell ref="F22:G22"/>
    <mergeCell ref="F21:G21"/>
    <mergeCell ref="C20:D20"/>
    <mergeCell ref="C50:D50"/>
    <mergeCell ref="C47:D47"/>
    <mergeCell ref="C53:D53"/>
    <mergeCell ref="C54:D54"/>
    <mergeCell ref="C25:D25"/>
    <mergeCell ref="C51:D51"/>
    <mergeCell ref="C52:D52"/>
    <mergeCell ref="C27:H27"/>
    <mergeCell ref="C39:D39"/>
    <mergeCell ref="C40:D40"/>
    <mergeCell ref="C41:D41"/>
    <mergeCell ref="C42:D42"/>
    <mergeCell ref="B28:H28"/>
    <mergeCell ref="B37:H37"/>
    <mergeCell ref="C38:D38"/>
    <mergeCell ref="C48:D48"/>
  </mergeCells>
  <dataValidations count="8">
    <dataValidation type="list" allowBlank="1" showInputMessage="1" showErrorMessage="1" sqref="D33">
      <formula1>$N$29:$N$32</formula1>
    </dataValidation>
    <dataValidation type="list" allowBlank="1" showInputMessage="1" showErrorMessage="1" sqref="D32">
      <formula1>$M$29:$M$32</formula1>
    </dataValidation>
    <dataValidation type="list" allowBlank="1" showInputMessage="1" showErrorMessage="1" sqref="D36">
      <formula1>$Q$29:$Q$31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4">
      <formula1>$O$29:$O$31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5">
      <formula1>$P$29:$P$34</formula1>
    </dataValidation>
    <dataValidation type="list" allowBlank="1" showInputMessage="1" showErrorMessage="1" sqref="D29">
      <formula1>$J$29:$J$34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B2:S53"/>
  <sheetViews>
    <sheetView showGridLines="0" workbookViewId="0">
      <pane ySplit="2" topLeftCell="A23" activePane="bottomLeft" state="frozen"/>
      <selection pane="bottomLeft" activeCell="U44" sqref="U44"/>
    </sheetView>
  </sheetViews>
  <sheetFormatPr defaultRowHeight="15.75" customHeight="1" outlineLevelRow="2" outlineLevelCol="1"/>
  <cols>
    <col min="1" max="1" width="3.7109375" style="17" customWidth="1"/>
    <col min="2" max="2" width="12.7109375" style="18" customWidth="1"/>
    <col min="3" max="3" width="65.7109375" style="17" customWidth="1"/>
    <col min="4" max="4" width="25.7109375" style="17" customWidth="1"/>
    <col min="5" max="5" width="11.140625" style="17" hidden="1" customWidth="1"/>
    <col min="6" max="6" width="15.7109375" style="17" customWidth="1"/>
    <col min="7" max="7" width="10.7109375" style="18" customWidth="1"/>
    <col min="8" max="8" width="15.7109375" style="17" customWidth="1"/>
    <col min="9" max="9" width="9.140625" style="17"/>
    <col min="10" max="17" width="15.7109375" style="17" hidden="1" customWidth="1" outlineLevel="1"/>
    <col min="18" max="18" width="9.140625" style="17" collapsed="1"/>
    <col min="19" max="16384" width="9.140625" style="17"/>
  </cols>
  <sheetData>
    <row r="2" spans="2:19" ht="15.75" customHeight="1">
      <c r="B2" s="695" t="s">
        <v>93</v>
      </c>
      <c r="C2" s="695"/>
      <c r="D2" s="695"/>
      <c r="E2" s="695"/>
      <c r="F2" s="695"/>
      <c r="G2" s="695"/>
      <c r="H2" s="695"/>
      <c r="R2" s="679" t="s">
        <v>1986</v>
      </c>
      <c r="S2" s="679"/>
    </row>
    <row r="3" spans="2:19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9" ht="15.75" hidden="1" customHeight="1" outlineLevel="1">
      <c r="B4" s="67"/>
      <c r="C4" s="677" t="s">
        <v>20</v>
      </c>
      <c r="D4" s="677"/>
      <c r="E4" s="68"/>
      <c r="F4" s="694">
        <v>470</v>
      </c>
      <c r="G4" s="694"/>
      <c r="H4" s="68"/>
    </row>
    <row r="5" spans="2:19" ht="15.75" hidden="1" customHeight="1" outlineLevel="1">
      <c r="B5" s="67"/>
      <c r="C5" s="677" t="s">
        <v>21</v>
      </c>
      <c r="D5" s="677"/>
      <c r="E5" s="68"/>
      <c r="F5" s="694">
        <v>340</v>
      </c>
      <c r="G5" s="694"/>
      <c r="H5" s="68"/>
    </row>
    <row r="6" spans="2:19" ht="15.75" hidden="1" customHeight="1" outlineLevel="1">
      <c r="B6" s="67"/>
      <c r="C6" s="677" t="s">
        <v>22</v>
      </c>
      <c r="D6" s="677"/>
      <c r="E6" s="68"/>
      <c r="F6" s="694">
        <v>210</v>
      </c>
      <c r="G6" s="694"/>
      <c r="H6" s="68"/>
    </row>
    <row r="7" spans="2:19" ht="15.75" hidden="1" customHeight="1" outlineLevel="1">
      <c r="B7" s="67"/>
      <c r="C7" s="677" t="s">
        <v>23</v>
      </c>
      <c r="D7" s="677"/>
      <c r="E7" s="68"/>
      <c r="F7" s="694">
        <v>110</v>
      </c>
      <c r="G7" s="694"/>
      <c r="H7" s="68"/>
    </row>
    <row r="8" spans="2:19" ht="15.75" hidden="1" customHeight="1" outlineLevel="1">
      <c r="B8" s="67"/>
      <c r="C8" s="677" t="s">
        <v>24</v>
      </c>
      <c r="D8" s="677"/>
      <c r="E8" s="68"/>
      <c r="F8" s="694">
        <v>50</v>
      </c>
      <c r="G8" s="694"/>
      <c r="H8" s="68"/>
    </row>
    <row r="9" spans="2:19" ht="15.75" hidden="1" customHeight="1" outlineLevel="1">
      <c r="B9" s="67"/>
      <c r="C9" s="677" t="s">
        <v>40</v>
      </c>
      <c r="D9" s="677"/>
      <c r="E9" s="68"/>
      <c r="F9" s="694">
        <v>200</v>
      </c>
      <c r="G9" s="694"/>
      <c r="H9" s="68"/>
    </row>
    <row r="10" spans="2:19" ht="15.75" hidden="1" customHeight="1" outlineLevel="1">
      <c r="B10" s="67"/>
      <c r="C10" s="677" t="s">
        <v>25</v>
      </c>
      <c r="D10" s="677"/>
      <c r="E10" s="68"/>
      <c r="F10" s="694">
        <v>900</v>
      </c>
      <c r="G10" s="694"/>
      <c r="H10" s="68"/>
    </row>
    <row r="11" spans="2:19" ht="15.75" hidden="1" customHeight="1" outlineLevel="1">
      <c r="B11" s="67"/>
      <c r="C11" s="677" t="s">
        <v>26</v>
      </c>
      <c r="D11" s="677"/>
      <c r="E11" s="68"/>
      <c r="F11" s="694">
        <v>8</v>
      </c>
      <c r="G11" s="694"/>
      <c r="H11" s="68"/>
    </row>
    <row r="12" spans="2:19" ht="15.75" hidden="1" customHeight="1" outlineLevel="1">
      <c r="B12" s="67"/>
      <c r="C12" s="677" t="s">
        <v>27</v>
      </c>
      <c r="D12" s="677"/>
      <c r="E12" s="68"/>
      <c r="F12" s="694">
        <v>5</v>
      </c>
      <c r="G12" s="694"/>
      <c r="H12" s="68"/>
    </row>
    <row r="13" spans="2:19" ht="15.75" hidden="1" customHeight="1" outlineLevel="1">
      <c r="B13" s="67"/>
      <c r="C13" s="677" t="s">
        <v>28</v>
      </c>
      <c r="D13" s="677"/>
      <c r="E13" s="68"/>
      <c r="F13" s="694">
        <v>50</v>
      </c>
      <c r="G13" s="694"/>
      <c r="H13" s="68"/>
    </row>
    <row r="14" spans="2:19" ht="15.75" hidden="1" customHeight="1" outlineLevel="1">
      <c r="B14" s="67"/>
      <c r="C14" s="677" t="s">
        <v>29</v>
      </c>
      <c r="D14" s="677"/>
      <c r="E14" s="68"/>
      <c r="F14" s="694">
        <v>70</v>
      </c>
      <c r="G14" s="694"/>
      <c r="H14" s="68"/>
    </row>
    <row r="15" spans="2:19" ht="15.75" hidden="1" customHeight="1" outlineLevel="1">
      <c r="B15" s="67"/>
      <c r="C15" s="677" t="s">
        <v>30</v>
      </c>
      <c r="D15" s="677"/>
      <c r="E15" s="68"/>
      <c r="F15" s="694">
        <v>150</v>
      </c>
      <c r="G15" s="694"/>
      <c r="H15" s="68"/>
    </row>
    <row r="16" spans="2:19" ht="15.75" hidden="1" customHeight="1" outlineLevel="1">
      <c r="B16" s="67"/>
      <c r="C16" s="677" t="s">
        <v>31</v>
      </c>
      <c r="D16" s="677"/>
      <c r="E16" s="68"/>
      <c r="F16" s="694">
        <v>508</v>
      </c>
      <c r="G16" s="694"/>
      <c r="H16" s="68"/>
    </row>
    <row r="17" spans="2:17" ht="15.75" hidden="1" customHeight="1" outlineLevel="1">
      <c r="B17" s="67"/>
      <c r="C17" s="677" t="s">
        <v>32</v>
      </c>
      <c r="D17" s="677"/>
      <c r="E17" s="68"/>
      <c r="F17" s="694" t="s">
        <v>57</v>
      </c>
      <c r="G17" s="694"/>
      <c r="H17" s="68"/>
    </row>
    <row r="18" spans="2:17" ht="15.75" hidden="1" customHeight="1" outlineLevel="1">
      <c r="B18" s="67"/>
      <c r="C18" s="677" t="s">
        <v>34</v>
      </c>
      <c r="D18" s="677"/>
      <c r="E18" s="68"/>
      <c r="F18" s="694" t="s">
        <v>35</v>
      </c>
      <c r="G18" s="694"/>
      <c r="H18" s="68"/>
    </row>
    <row r="19" spans="2:17" ht="15.75" hidden="1" customHeight="1" outlineLevel="1">
      <c r="B19" s="67"/>
      <c r="C19" s="677" t="s">
        <v>41</v>
      </c>
      <c r="D19" s="677"/>
      <c r="E19" s="68"/>
      <c r="F19" s="694" t="s">
        <v>53</v>
      </c>
      <c r="G19" s="694"/>
      <c r="H19" s="68"/>
    </row>
    <row r="20" spans="2:17" ht="15.75" hidden="1" customHeight="1" outlineLevel="1">
      <c r="B20" s="67"/>
      <c r="C20" s="696" t="s">
        <v>183</v>
      </c>
      <c r="D20" s="696"/>
      <c r="E20" s="68"/>
      <c r="F20" s="694" t="s">
        <v>62</v>
      </c>
      <c r="G20" s="694"/>
      <c r="H20" s="68"/>
    </row>
    <row r="21" spans="2:17" ht="15.75" hidden="1" customHeight="1" outlineLevel="1">
      <c r="B21" s="67"/>
      <c r="C21" s="696" t="s">
        <v>184</v>
      </c>
      <c r="D21" s="696"/>
      <c r="E21" s="68"/>
      <c r="F21" s="694" t="s">
        <v>185</v>
      </c>
      <c r="G21" s="694"/>
      <c r="H21" s="68"/>
    </row>
    <row r="22" spans="2:17" ht="15.75" hidden="1" customHeight="1" outlineLevel="1">
      <c r="B22" s="67"/>
      <c r="C22" s="682" t="s">
        <v>39</v>
      </c>
      <c r="D22" s="682"/>
      <c r="E22" s="68"/>
      <c r="F22" s="694">
        <v>256</v>
      </c>
      <c r="G22" s="694"/>
      <c r="H22" s="68"/>
    </row>
    <row r="23" spans="2:17" ht="15.75" customHeight="1" collapsed="1">
      <c r="B23" s="40"/>
      <c r="C23" s="42"/>
      <c r="D23" s="42"/>
      <c r="E23" s="41"/>
      <c r="F23" s="42"/>
      <c r="G23" s="42"/>
      <c r="H23" s="41"/>
    </row>
    <row r="24" spans="2:17" ht="15.75" customHeight="1" outlineLevel="1">
      <c r="B24" s="64" t="s">
        <v>43</v>
      </c>
      <c r="C24" s="213" t="s">
        <v>48</v>
      </c>
      <c r="D24" s="107"/>
      <c r="E24" s="65" t="s">
        <v>1</v>
      </c>
      <c r="F24" s="107" t="s">
        <v>1</v>
      </c>
      <c r="G24" s="107" t="s">
        <v>44</v>
      </c>
      <c r="H24" s="65" t="s">
        <v>45</v>
      </c>
    </row>
    <row r="25" spans="2:17" ht="15.75" customHeight="1" outlineLevel="1">
      <c r="B25" s="110">
        <v>1151</v>
      </c>
      <c r="C25" s="697" t="s">
        <v>155</v>
      </c>
      <c r="D25" s="697"/>
      <c r="E25" s="195">
        <v>5860</v>
      </c>
      <c r="F25" s="168">
        <f>E25*'Прайс-лист'!I3*(1-'Прайс-лист'!$E$3)</f>
        <v>4688</v>
      </c>
      <c r="G25" s="110"/>
      <c r="H25" s="195">
        <f>F25</f>
        <v>4688</v>
      </c>
    </row>
    <row r="26" spans="2:17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7" ht="315.75" hidden="1" customHeight="1" outlineLevel="2">
      <c r="B27" s="110"/>
      <c r="C27" s="685" t="s">
        <v>2041</v>
      </c>
      <c r="D27" s="685"/>
      <c r="E27" s="685"/>
      <c r="F27" s="685"/>
      <c r="G27" s="685"/>
      <c r="H27" s="685"/>
    </row>
    <row r="28" spans="2:17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</row>
    <row r="29" spans="2:17" ht="15.75" customHeight="1" outlineLevel="1">
      <c r="B29" s="401">
        <v>2474</v>
      </c>
      <c r="C29" s="499" t="s">
        <v>5</v>
      </c>
      <c r="D29" s="100" t="s">
        <v>840</v>
      </c>
      <c r="E29" s="168">
        <v>265</v>
      </c>
      <c r="F29" s="168">
        <f>E29*'Прайс-лист'!I3*(1-'Прайс-лист'!$E$3)</f>
        <v>212</v>
      </c>
      <c r="G29" s="137">
        <v>0</v>
      </c>
      <c r="H29" s="169">
        <f>F29*G29</f>
        <v>0</v>
      </c>
      <c r="J29" s="235" t="s">
        <v>840</v>
      </c>
      <c r="K29" s="235" t="s">
        <v>840</v>
      </c>
      <c r="L29" s="235" t="s">
        <v>840</v>
      </c>
      <c r="M29" s="235" t="s">
        <v>840</v>
      </c>
      <c r="N29" s="235" t="s">
        <v>840</v>
      </c>
      <c r="O29" s="235" t="s">
        <v>840</v>
      </c>
      <c r="P29" s="235" t="s">
        <v>1983</v>
      </c>
      <c r="Q29" s="235" t="s">
        <v>840</v>
      </c>
    </row>
    <row r="30" spans="2:17" ht="15.75" customHeight="1" outlineLevel="1">
      <c r="B30" s="66"/>
      <c r="C30" s="535" t="s">
        <v>2165</v>
      </c>
      <c r="D30" s="537" t="s">
        <v>840</v>
      </c>
      <c r="E30" s="168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ref="H30:H36" si="0">F30*G30</f>
        <v>0</v>
      </c>
      <c r="J30" s="237" t="s">
        <v>1762</v>
      </c>
      <c r="K30" s="240" t="s">
        <v>2164</v>
      </c>
      <c r="L30" s="235" t="s">
        <v>1764</v>
      </c>
      <c r="M30" s="240" t="s">
        <v>2147</v>
      </c>
      <c r="N30" s="240" t="s">
        <v>2150</v>
      </c>
      <c r="O30" s="396" t="s">
        <v>1973</v>
      </c>
      <c r="P30" s="396" t="s">
        <v>1977</v>
      </c>
      <c r="Q30" s="240" t="s">
        <v>1956</v>
      </c>
    </row>
    <row r="31" spans="2:17" ht="15.75" customHeight="1" outlineLevel="1">
      <c r="B31" s="401">
        <v>2120</v>
      </c>
      <c r="C31" s="535" t="s">
        <v>2169</v>
      </c>
      <c r="D31" s="537" t="s">
        <v>840</v>
      </c>
      <c r="E31" s="168">
        <v>151</v>
      </c>
      <c r="F31" s="168">
        <f>E31*'Прайс-лист'!I3*(1-'Прайс-лист'!$E$3)</f>
        <v>120.80000000000001</v>
      </c>
      <c r="G31" s="137">
        <v>0</v>
      </c>
      <c r="H31" s="168">
        <f>F31*G31</f>
        <v>0</v>
      </c>
      <c r="J31" s="237" t="s">
        <v>1939</v>
      </c>
      <c r="K31" s="235" t="s">
        <v>2161</v>
      </c>
      <c r="L31" s="237" t="s">
        <v>1762</v>
      </c>
      <c r="M31" s="237" t="s">
        <v>2148</v>
      </c>
      <c r="N31" s="237" t="s">
        <v>2151</v>
      </c>
      <c r="O31" s="396" t="s">
        <v>1974</v>
      </c>
      <c r="P31" s="396" t="s">
        <v>1978</v>
      </c>
      <c r="Q31" s="235" t="s">
        <v>1955</v>
      </c>
    </row>
    <row r="32" spans="2:17" ht="15.75" customHeight="1" outlineLevel="1">
      <c r="B32" s="401">
        <v>1156</v>
      </c>
      <c r="C32" s="535" t="s">
        <v>2176</v>
      </c>
      <c r="D32" s="537" t="s">
        <v>840</v>
      </c>
      <c r="E32" s="168">
        <v>2487</v>
      </c>
      <c r="F32" s="168">
        <f>E32*'Прайс-лист'!I3*(1-'Прайс-лист'!$E$3)</f>
        <v>1989.6000000000001</v>
      </c>
      <c r="G32" s="137">
        <v>0</v>
      </c>
      <c r="H32" s="169">
        <f>F32*G32</f>
        <v>0</v>
      </c>
      <c r="J32" s="237" t="s">
        <v>1938</v>
      </c>
      <c r="K32" s="243" t="s">
        <v>2162</v>
      </c>
      <c r="L32" s="236"/>
      <c r="M32" s="237" t="s">
        <v>2149</v>
      </c>
      <c r="N32" s="237" t="s">
        <v>2152</v>
      </c>
      <c r="O32" s="373"/>
      <c r="P32" s="396" t="s">
        <v>1979</v>
      </c>
      <c r="Q32" s="239"/>
    </row>
    <row r="33" spans="2:17" ht="15.75" customHeight="1" outlineLevel="1">
      <c r="B33" s="501"/>
      <c r="C33" s="535" t="s">
        <v>2175</v>
      </c>
      <c r="D33" s="537" t="s">
        <v>840</v>
      </c>
      <c r="E33" s="168">
        <v>3357</v>
      </c>
      <c r="F33" s="168">
        <f>E33*'Прайс-лист'!I3*(1-'Прайс-лист'!$E$3)</f>
        <v>2685.6000000000004</v>
      </c>
      <c r="G33" s="137">
        <v>0</v>
      </c>
      <c r="H33" s="169">
        <f>F33*G33</f>
        <v>0</v>
      </c>
      <c r="J33" s="240" t="s">
        <v>1763</v>
      </c>
      <c r="K33" s="236" t="s">
        <v>2167</v>
      </c>
      <c r="L33" s="243"/>
      <c r="M33" s="243"/>
      <c r="N33" s="243"/>
      <c r="O33" s="237"/>
      <c r="P33" s="396" t="s">
        <v>1980</v>
      </c>
      <c r="Q33" s="237"/>
    </row>
    <row r="34" spans="2:17" ht="15.75" customHeight="1" outlineLevel="1">
      <c r="B34" s="401">
        <v>2004</v>
      </c>
      <c r="C34" s="497" t="s">
        <v>842</v>
      </c>
      <c r="D34" s="498" t="s">
        <v>840</v>
      </c>
      <c r="E34" s="168">
        <v>0</v>
      </c>
      <c r="F34" s="168">
        <f>E34*'Прайс-лист'!I3*(1-'Прайс-лист'!$E$3)</f>
        <v>0</v>
      </c>
      <c r="G34" s="137">
        <v>0</v>
      </c>
      <c r="H34" s="169">
        <f t="shared" si="0"/>
        <v>0</v>
      </c>
      <c r="J34" s="240" t="s">
        <v>1764</v>
      </c>
      <c r="K34" s="506" t="s">
        <v>1777</v>
      </c>
      <c r="L34" s="243"/>
      <c r="M34" s="243"/>
      <c r="N34" s="243"/>
      <c r="O34" s="239"/>
      <c r="P34" s="396" t="s">
        <v>1981</v>
      </c>
      <c r="Q34" s="240"/>
    </row>
    <row r="35" spans="2:17" ht="15.75" customHeight="1" outlineLevel="1">
      <c r="B35" s="401">
        <v>3051</v>
      </c>
      <c r="C35" s="497" t="s">
        <v>841</v>
      </c>
      <c r="D35" s="498" t="s">
        <v>840</v>
      </c>
      <c r="E35" s="168">
        <v>28</v>
      </c>
      <c r="F35" s="168">
        <f>E35*'Прайс-лист'!I3*(1-'Прайс-лист'!$E$3)</f>
        <v>22.400000000000002</v>
      </c>
      <c r="G35" s="137">
        <v>0</v>
      </c>
      <c r="H35" s="169">
        <f t="shared" si="0"/>
        <v>0</v>
      </c>
      <c r="J35" s="240"/>
      <c r="K35" s="506" t="s">
        <v>2166</v>
      </c>
      <c r="L35" s="240"/>
      <c r="M35" s="240"/>
      <c r="N35" s="240"/>
      <c r="O35" s="240"/>
      <c r="P35" s="239"/>
      <c r="Q35" s="396"/>
    </row>
    <row r="36" spans="2:17" ht="15.75" customHeight="1" outlineLevel="1">
      <c r="B36" s="399" t="s">
        <v>1951</v>
      </c>
      <c r="C36" s="500" t="s">
        <v>1954</v>
      </c>
      <c r="D36" s="498" t="s">
        <v>840</v>
      </c>
      <c r="E36" s="168">
        <v>0</v>
      </c>
      <c r="F36" s="168">
        <f>E36*'Прайс-лист'!I3*(1-'Прайс-лист'!$E$3)</f>
        <v>0</v>
      </c>
      <c r="G36" s="137">
        <v>0</v>
      </c>
      <c r="H36" s="169">
        <f t="shared" si="0"/>
        <v>0</v>
      </c>
    </row>
    <row r="37" spans="2:17" ht="15.75" customHeight="1" outlineLevel="1">
      <c r="B37" s="692" t="s">
        <v>6</v>
      </c>
      <c r="C37" s="692"/>
      <c r="D37" s="692"/>
      <c r="E37" s="692"/>
      <c r="F37" s="692"/>
      <c r="G37" s="692"/>
      <c r="H37" s="692"/>
    </row>
    <row r="38" spans="2:17" ht="15.75" customHeight="1" outlineLevel="1">
      <c r="B38" s="401">
        <v>4144</v>
      </c>
      <c r="C38" s="683" t="s">
        <v>1984</v>
      </c>
      <c r="D38" s="683"/>
      <c r="E38" s="195">
        <v>23</v>
      </c>
      <c r="F38" s="168">
        <f>E38*'Прайс-лист'!I3*(1-'Прайс-лист'!$E$3)</f>
        <v>18.400000000000002</v>
      </c>
      <c r="G38" s="137">
        <v>0</v>
      </c>
      <c r="H38" s="169">
        <f t="shared" ref="H38:H52" si="1">F38*G38</f>
        <v>0</v>
      </c>
    </row>
    <row r="39" spans="2:17" ht="15.75" customHeight="1" outlineLevel="1">
      <c r="B39" s="104">
        <v>2413</v>
      </c>
      <c r="C39" s="677" t="s">
        <v>1739</v>
      </c>
      <c r="D39" s="677"/>
      <c r="E39" s="195">
        <v>362</v>
      </c>
      <c r="F39" s="168">
        <f>E39*'Прайс-лист'!I3*(1-'Прайс-лист'!$E$3)</f>
        <v>289.60000000000002</v>
      </c>
      <c r="G39" s="162">
        <v>0</v>
      </c>
      <c r="H39" s="195">
        <f t="shared" si="1"/>
        <v>0</v>
      </c>
    </row>
    <row r="40" spans="2:17" ht="15.75" customHeight="1" outlineLevel="1">
      <c r="B40" s="104">
        <v>2338</v>
      </c>
      <c r="C40" s="677" t="s">
        <v>67</v>
      </c>
      <c r="D40" s="677"/>
      <c r="E40" s="195">
        <v>90</v>
      </c>
      <c r="F40" s="168">
        <f>E40*'Прайс-лист'!I3*(1-'Прайс-лист'!$E$3)</f>
        <v>72</v>
      </c>
      <c r="G40" s="162">
        <v>0</v>
      </c>
      <c r="H40" s="195">
        <f t="shared" si="1"/>
        <v>0</v>
      </c>
    </row>
    <row r="41" spans="2:17" ht="15.75" customHeight="1" outlineLevel="1">
      <c r="B41" s="104">
        <v>2217</v>
      </c>
      <c r="C41" s="677" t="s">
        <v>92</v>
      </c>
      <c r="D41" s="677"/>
      <c r="E41" s="195">
        <v>140</v>
      </c>
      <c r="F41" s="168">
        <f>E41*'Прайс-лист'!I3*(1-'Прайс-лист'!$E$3)</f>
        <v>112</v>
      </c>
      <c r="G41" s="162">
        <v>0</v>
      </c>
      <c r="H41" s="195">
        <f t="shared" si="1"/>
        <v>0</v>
      </c>
    </row>
    <row r="42" spans="2:17" ht="15.75" customHeight="1" outlineLevel="1">
      <c r="B42" s="104">
        <v>2513</v>
      </c>
      <c r="C42" s="677" t="s">
        <v>77</v>
      </c>
      <c r="D42" s="677"/>
      <c r="E42" s="195">
        <v>827</v>
      </c>
      <c r="F42" s="168">
        <f>E42*'Прайс-лист'!I3*(1-'Прайс-лист'!$E$3)</f>
        <v>661.6</v>
      </c>
      <c r="G42" s="162">
        <v>0</v>
      </c>
      <c r="H42" s="195">
        <f t="shared" si="1"/>
        <v>0</v>
      </c>
    </row>
    <row r="43" spans="2:17" ht="15.75" customHeight="1" outlineLevel="1">
      <c r="B43" s="104">
        <v>2701</v>
      </c>
      <c r="C43" s="677" t="s">
        <v>2102</v>
      </c>
      <c r="D43" s="677"/>
      <c r="E43" s="195">
        <v>528</v>
      </c>
      <c r="F43" s="168">
        <f>E43*'Прайс-лист'!I3*(1-'Прайс-лист'!$E$3)</f>
        <v>422.40000000000003</v>
      </c>
      <c r="G43" s="162">
        <v>0</v>
      </c>
      <c r="H43" s="195">
        <f t="shared" si="1"/>
        <v>0</v>
      </c>
    </row>
    <row r="44" spans="2:17" ht="15.75" customHeight="1" outlineLevel="1">
      <c r="B44" s="104">
        <v>2702</v>
      </c>
      <c r="C44" s="677" t="s">
        <v>89</v>
      </c>
      <c r="D44" s="677"/>
      <c r="E44" s="195">
        <v>590</v>
      </c>
      <c r="F44" s="168">
        <f>E44*'Прайс-лист'!I3*(1-'Прайс-лист'!$E$3)</f>
        <v>472</v>
      </c>
      <c r="G44" s="162">
        <v>0</v>
      </c>
      <c r="H44" s="195">
        <f t="shared" si="1"/>
        <v>0</v>
      </c>
    </row>
    <row r="45" spans="2:17" ht="15.75" customHeight="1" outlineLevel="1">
      <c r="B45" s="104">
        <v>2422</v>
      </c>
      <c r="C45" s="677" t="s">
        <v>51</v>
      </c>
      <c r="D45" s="677"/>
      <c r="E45" s="195">
        <v>510</v>
      </c>
      <c r="F45" s="168">
        <f>E45*'Прайс-лист'!I3*(1-'Прайс-лист'!$E$3)</f>
        <v>408</v>
      </c>
      <c r="G45" s="162">
        <v>0</v>
      </c>
      <c r="H45" s="195">
        <f t="shared" si="1"/>
        <v>0</v>
      </c>
    </row>
    <row r="46" spans="2:17" ht="15.75" customHeight="1" outlineLevel="1">
      <c r="B46" s="104">
        <v>2911</v>
      </c>
      <c r="C46" s="677" t="s">
        <v>8</v>
      </c>
      <c r="D46" s="677"/>
      <c r="E46" s="195">
        <v>158</v>
      </c>
      <c r="F46" s="168">
        <f>E46*'Прайс-лист'!I3*(1-'Прайс-лист'!$E$3)</f>
        <v>126.4</v>
      </c>
      <c r="G46" s="162">
        <v>0</v>
      </c>
      <c r="H46" s="195">
        <f t="shared" si="1"/>
        <v>0</v>
      </c>
    </row>
    <row r="47" spans="2:17" ht="15.75" customHeight="1" outlineLevel="1">
      <c r="B47" s="104">
        <v>2912</v>
      </c>
      <c r="C47" s="677" t="s">
        <v>74</v>
      </c>
      <c r="D47" s="677"/>
      <c r="E47" s="195">
        <v>203</v>
      </c>
      <c r="F47" s="168">
        <f>E47*'Прайс-лист'!I3*(1-'Прайс-лист'!$E$3)</f>
        <v>162.4</v>
      </c>
      <c r="G47" s="162">
        <v>0</v>
      </c>
      <c r="H47" s="195">
        <f t="shared" si="1"/>
        <v>0</v>
      </c>
    </row>
    <row r="48" spans="2:17" ht="15.75" customHeight="1" outlineLevel="1">
      <c r="B48" s="104">
        <v>2881</v>
      </c>
      <c r="C48" s="677" t="s">
        <v>10</v>
      </c>
      <c r="D48" s="677"/>
      <c r="E48" s="195">
        <v>449</v>
      </c>
      <c r="F48" s="168">
        <f>E48*'Прайс-лист'!I3*(1-'Прайс-лист'!$E$3)</f>
        <v>359.20000000000005</v>
      </c>
      <c r="G48" s="162">
        <v>0</v>
      </c>
      <c r="H48" s="195">
        <f t="shared" si="1"/>
        <v>0</v>
      </c>
    </row>
    <row r="49" spans="2:8" ht="15.75" customHeight="1" outlineLevel="1">
      <c r="B49" s="104">
        <v>288101</v>
      </c>
      <c r="C49" s="677" t="s">
        <v>843</v>
      </c>
      <c r="D49" s="677"/>
      <c r="E49" s="195">
        <v>449</v>
      </c>
      <c r="F49" s="168">
        <f>E49*'Прайс-лист'!I3*(1-'Прайс-лист'!$E$3)</f>
        <v>359.20000000000005</v>
      </c>
      <c r="G49" s="162">
        <v>0</v>
      </c>
      <c r="H49" s="195">
        <f t="shared" si="1"/>
        <v>0</v>
      </c>
    </row>
    <row r="50" spans="2:8" ht="15.75" customHeight="1" outlineLevel="1">
      <c r="B50" s="104">
        <v>2868</v>
      </c>
      <c r="C50" s="677" t="s">
        <v>94</v>
      </c>
      <c r="D50" s="677"/>
      <c r="E50" s="195">
        <v>101</v>
      </c>
      <c r="F50" s="168">
        <f>E50*'Прайс-лист'!I3*(1-'Прайс-лист'!$E$3)</f>
        <v>80.800000000000011</v>
      </c>
      <c r="G50" s="162">
        <v>0</v>
      </c>
      <c r="H50" s="195">
        <f t="shared" si="1"/>
        <v>0</v>
      </c>
    </row>
    <row r="51" spans="2:8" ht="15.75" customHeight="1" outlineLevel="1">
      <c r="B51" s="104">
        <v>2392</v>
      </c>
      <c r="C51" s="677" t="s">
        <v>78</v>
      </c>
      <c r="D51" s="677"/>
      <c r="E51" s="195">
        <v>655</v>
      </c>
      <c r="F51" s="168">
        <f>E51*'Прайс-лист'!I3*(1-'Прайс-лист'!$E$3)</f>
        <v>524</v>
      </c>
      <c r="G51" s="162">
        <v>0</v>
      </c>
      <c r="H51" s="195">
        <f t="shared" si="1"/>
        <v>0</v>
      </c>
    </row>
    <row r="52" spans="2:8" ht="15.75" customHeight="1" outlineLevel="1">
      <c r="B52" s="104">
        <v>2397</v>
      </c>
      <c r="C52" s="677" t="s">
        <v>79</v>
      </c>
      <c r="D52" s="677"/>
      <c r="E52" s="195">
        <v>926</v>
      </c>
      <c r="F52" s="168">
        <f>E52*'Прайс-лист'!I3*(1-'Прайс-лист'!$E$3)</f>
        <v>740.80000000000007</v>
      </c>
      <c r="G52" s="162">
        <v>0</v>
      </c>
      <c r="H52" s="195">
        <f t="shared" si="1"/>
        <v>0</v>
      </c>
    </row>
    <row r="53" spans="2:8" ht="15.75" customHeight="1">
      <c r="B53" s="57"/>
      <c r="C53" s="55"/>
      <c r="D53" s="55"/>
      <c r="E53" s="2"/>
      <c r="F53" s="2"/>
      <c r="G53" s="27" t="s">
        <v>11</v>
      </c>
      <c r="H53" s="196">
        <f>SUM(H25:H52)</f>
        <v>4688</v>
      </c>
    </row>
  </sheetData>
  <sortState ref="A38:H52">
    <sortCondition ref="A38"/>
  </sortState>
  <mergeCells count="61">
    <mergeCell ref="R2:S2"/>
    <mergeCell ref="C15:D15"/>
    <mergeCell ref="C48:D48"/>
    <mergeCell ref="C49:D49"/>
    <mergeCell ref="C50:D50"/>
    <mergeCell ref="B37:H37"/>
    <mergeCell ref="C38:D38"/>
    <mergeCell ref="B28:H28"/>
    <mergeCell ref="C39:D39"/>
    <mergeCell ref="C40:D40"/>
    <mergeCell ref="C41:D41"/>
    <mergeCell ref="C42:D42"/>
    <mergeCell ref="C6:D6"/>
    <mergeCell ref="C7:D7"/>
    <mergeCell ref="C8:D8"/>
    <mergeCell ref="C9:D9"/>
    <mergeCell ref="C51:D51"/>
    <mergeCell ref="C52:D52"/>
    <mergeCell ref="C43:D43"/>
    <mergeCell ref="C44:D44"/>
    <mergeCell ref="C45:D45"/>
    <mergeCell ref="C46:D46"/>
    <mergeCell ref="C47:D47"/>
    <mergeCell ref="C10:D10"/>
    <mergeCell ref="B26:H26"/>
    <mergeCell ref="C16:D16"/>
    <mergeCell ref="C17:D17"/>
    <mergeCell ref="C11:D11"/>
    <mergeCell ref="C12:D12"/>
    <mergeCell ref="C13:D13"/>
    <mergeCell ref="C14:D14"/>
    <mergeCell ref="F22:G22"/>
    <mergeCell ref="F13:G13"/>
    <mergeCell ref="F14:G14"/>
    <mergeCell ref="F20:G20"/>
    <mergeCell ref="B2:H2"/>
    <mergeCell ref="F21:G21"/>
    <mergeCell ref="C27:H27"/>
    <mergeCell ref="F15:G15"/>
    <mergeCell ref="F16:G16"/>
    <mergeCell ref="F17:G17"/>
    <mergeCell ref="F18:G18"/>
    <mergeCell ref="F19:G19"/>
    <mergeCell ref="C18:D18"/>
    <mergeCell ref="C19:D19"/>
    <mergeCell ref="C20:D20"/>
    <mergeCell ref="C21:D21"/>
    <mergeCell ref="C22:D22"/>
    <mergeCell ref="C25:D25"/>
    <mergeCell ref="C4:D4"/>
    <mergeCell ref="B3:H3"/>
    <mergeCell ref="F4:G4"/>
    <mergeCell ref="F5:G5"/>
    <mergeCell ref="F6:G6"/>
    <mergeCell ref="F7:G7"/>
    <mergeCell ref="C5:D5"/>
    <mergeCell ref="F8:G8"/>
    <mergeCell ref="F9:G9"/>
    <mergeCell ref="F10:G10"/>
    <mergeCell ref="F11:G11"/>
    <mergeCell ref="F12:G12"/>
  </mergeCells>
  <dataValidations count="8">
    <dataValidation type="list" allowBlank="1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5">
      <formula1>$P$29:$P$34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6">
      <formula1>$Q$29:$Q$31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B2:S54"/>
  <sheetViews>
    <sheetView showGridLines="0" workbookViewId="0">
      <pane ySplit="2" topLeftCell="A3" activePane="bottomLeft" state="frozen"/>
      <selection pane="bottomLeft" activeCell="W45" sqref="W45"/>
    </sheetView>
  </sheetViews>
  <sheetFormatPr defaultRowHeight="15.75" customHeight="1" outlineLevelRow="2" outlineLevelCol="1"/>
  <cols>
    <col min="1" max="1" width="3.7109375" style="39" customWidth="1"/>
    <col min="2" max="2" width="12.7109375" style="39" customWidth="1"/>
    <col min="3" max="3" width="65.7109375" style="39" customWidth="1"/>
    <col min="4" max="4" width="25.7109375" style="39" customWidth="1"/>
    <col min="5" max="5" width="11.140625" style="39" hidden="1" customWidth="1"/>
    <col min="6" max="6" width="15.7109375" style="39" customWidth="1"/>
    <col min="7" max="7" width="10.7109375" style="39" customWidth="1"/>
    <col min="8" max="8" width="15.7109375" style="39" customWidth="1"/>
    <col min="9" max="9" width="9.140625" style="39"/>
    <col min="10" max="17" width="15.7109375" style="39" hidden="1" customWidth="1" outlineLevel="1"/>
    <col min="18" max="18" width="9.140625" style="39" collapsed="1"/>
    <col min="19" max="16384" width="9.140625" style="39"/>
  </cols>
  <sheetData>
    <row r="2" spans="2:19" ht="15.75" customHeight="1">
      <c r="B2" s="680" t="s">
        <v>90</v>
      </c>
      <c r="C2" s="680"/>
      <c r="D2" s="680"/>
      <c r="E2" s="680"/>
      <c r="F2" s="680"/>
      <c r="G2" s="680"/>
      <c r="H2" s="680"/>
      <c r="R2" s="679" t="s">
        <v>1986</v>
      </c>
      <c r="S2" s="679"/>
    </row>
    <row r="3" spans="2:19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9" ht="15.75" hidden="1" customHeight="1" outlineLevel="1">
      <c r="B4" s="67"/>
      <c r="C4" s="677" t="s">
        <v>20</v>
      </c>
      <c r="D4" s="677"/>
      <c r="E4" s="68"/>
      <c r="F4" s="693">
        <v>420</v>
      </c>
      <c r="G4" s="693"/>
      <c r="H4" s="68"/>
    </row>
    <row r="5" spans="2:19" ht="15.75" hidden="1" customHeight="1" outlineLevel="1">
      <c r="B5" s="67"/>
      <c r="C5" s="677" t="s">
        <v>21</v>
      </c>
      <c r="D5" s="677"/>
      <c r="E5" s="68"/>
      <c r="F5" s="693">
        <v>310</v>
      </c>
      <c r="G5" s="693"/>
      <c r="H5" s="68"/>
    </row>
    <row r="6" spans="2:19" ht="15.75" hidden="1" customHeight="1" outlineLevel="1">
      <c r="B6" s="67"/>
      <c r="C6" s="677" t="s">
        <v>22</v>
      </c>
      <c r="D6" s="677"/>
      <c r="E6" s="68"/>
      <c r="F6" s="693">
        <v>195</v>
      </c>
      <c r="G6" s="693"/>
      <c r="H6" s="68"/>
    </row>
    <row r="7" spans="2:19" ht="15.75" hidden="1" customHeight="1" outlineLevel="1">
      <c r="B7" s="67"/>
      <c r="C7" s="677" t="s">
        <v>23</v>
      </c>
      <c r="D7" s="677"/>
      <c r="E7" s="68"/>
      <c r="F7" s="693">
        <v>101</v>
      </c>
      <c r="G7" s="693"/>
      <c r="H7" s="68"/>
    </row>
    <row r="8" spans="2:19" ht="15.75" hidden="1" customHeight="1" outlineLevel="1">
      <c r="B8" s="67"/>
      <c r="C8" s="677" t="s">
        <v>24</v>
      </c>
      <c r="D8" s="677"/>
      <c r="E8" s="68"/>
      <c r="F8" s="693">
        <v>46</v>
      </c>
      <c r="G8" s="693"/>
      <c r="H8" s="68"/>
    </row>
    <row r="9" spans="2:19" ht="15.75" hidden="1" customHeight="1" outlineLevel="1">
      <c r="B9" s="67"/>
      <c r="C9" s="677" t="s">
        <v>40</v>
      </c>
      <c r="D9" s="677"/>
      <c r="E9" s="68"/>
      <c r="F9" s="693">
        <v>145</v>
      </c>
      <c r="G9" s="693"/>
      <c r="H9" s="68"/>
    </row>
    <row r="10" spans="2:19" ht="15.75" hidden="1" customHeight="1" outlineLevel="1">
      <c r="B10" s="67"/>
      <c r="C10" s="677" t="s">
        <v>25</v>
      </c>
      <c r="D10" s="677"/>
      <c r="E10" s="68"/>
      <c r="F10" s="693">
        <v>700</v>
      </c>
      <c r="G10" s="693"/>
      <c r="H10" s="68"/>
    </row>
    <row r="11" spans="2:19" ht="15.75" hidden="1" customHeight="1" outlineLevel="1">
      <c r="B11" s="67"/>
      <c r="C11" s="677" t="s">
        <v>26</v>
      </c>
      <c r="D11" s="677"/>
      <c r="E11" s="68"/>
      <c r="F11" s="693">
        <v>6</v>
      </c>
      <c r="G11" s="693"/>
      <c r="H11" s="68"/>
    </row>
    <row r="12" spans="2:19" ht="15.75" hidden="1" customHeight="1" outlineLevel="1">
      <c r="B12" s="67"/>
      <c r="C12" s="677" t="s">
        <v>27</v>
      </c>
      <c r="D12" s="677"/>
      <c r="E12" s="68"/>
      <c r="F12" s="693">
        <v>3</v>
      </c>
      <c r="G12" s="693"/>
      <c r="H12" s="68"/>
    </row>
    <row r="13" spans="2:19" ht="15.75" hidden="1" customHeight="1" outlineLevel="1">
      <c r="B13" s="67"/>
      <c r="C13" s="677" t="s">
        <v>28</v>
      </c>
      <c r="D13" s="677"/>
      <c r="E13" s="68"/>
      <c r="F13" s="693">
        <v>40</v>
      </c>
      <c r="G13" s="693"/>
      <c r="H13" s="68"/>
    </row>
    <row r="14" spans="2:19" ht="15.75" hidden="1" customHeight="1" outlineLevel="1">
      <c r="B14" s="67"/>
      <c r="C14" s="677" t="s">
        <v>29</v>
      </c>
      <c r="D14" s="677"/>
      <c r="E14" s="68"/>
      <c r="F14" s="693">
        <v>50</v>
      </c>
      <c r="G14" s="693"/>
      <c r="H14" s="68"/>
    </row>
    <row r="15" spans="2:19" ht="15.75" hidden="1" customHeight="1" outlineLevel="1">
      <c r="B15" s="67"/>
      <c r="C15" s="677" t="s">
        <v>30</v>
      </c>
      <c r="D15" s="677"/>
      <c r="E15" s="68"/>
      <c r="F15" s="693">
        <v>115</v>
      </c>
      <c r="G15" s="693"/>
      <c r="H15" s="68"/>
    </row>
    <row r="16" spans="2:19" ht="15.75" hidden="1" customHeight="1" outlineLevel="1">
      <c r="B16" s="67"/>
      <c r="C16" s="677" t="s">
        <v>31</v>
      </c>
      <c r="D16" s="677"/>
      <c r="E16" s="68"/>
      <c r="F16" s="693" t="s">
        <v>56</v>
      </c>
      <c r="G16" s="693"/>
      <c r="H16" s="68"/>
    </row>
    <row r="17" spans="2:19" ht="15.75" hidden="1" customHeight="1" outlineLevel="1">
      <c r="B17" s="67"/>
      <c r="C17" s="677" t="s">
        <v>32</v>
      </c>
      <c r="D17" s="677"/>
      <c r="E17" s="68"/>
      <c r="F17" s="693" t="s">
        <v>57</v>
      </c>
      <c r="G17" s="693"/>
      <c r="H17" s="68"/>
    </row>
    <row r="18" spans="2:19" ht="15.75" hidden="1" customHeight="1" outlineLevel="1">
      <c r="B18" s="67"/>
      <c r="C18" s="677" t="s">
        <v>34</v>
      </c>
      <c r="D18" s="677"/>
      <c r="E18" s="68"/>
      <c r="F18" s="693" t="s">
        <v>35</v>
      </c>
      <c r="G18" s="693"/>
      <c r="H18" s="68"/>
    </row>
    <row r="19" spans="2:19" ht="15.75" hidden="1" customHeight="1" outlineLevel="1">
      <c r="B19" s="67"/>
      <c r="C19" s="677" t="s">
        <v>41</v>
      </c>
      <c r="D19" s="677"/>
      <c r="E19" s="68"/>
      <c r="F19" s="693" t="s">
        <v>53</v>
      </c>
      <c r="G19" s="693"/>
      <c r="H19" s="68"/>
    </row>
    <row r="20" spans="2:19" ht="15.75" hidden="1" customHeight="1" outlineLevel="1">
      <c r="B20" s="67"/>
      <c r="C20" s="682" t="s">
        <v>183</v>
      </c>
      <c r="D20" s="682"/>
      <c r="E20" s="68"/>
      <c r="F20" s="693" t="s">
        <v>61</v>
      </c>
      <c r="G20" s="693"/>
      <c r="H20" s="68"/>
    </row>
    <row r="21" spans="2:19" ht="15.75" hidden="1" customHeight="1" outlineLevel="1">
      <c r="B21" s="67"/>
      <c r="C21" s="682" t="s">
        <v>184</v>
      </c>
      <c r="D21" s="682"/>
      <c r="E21" s="68"/>
      <c r="F21" s="693" t="s">
        <v>182</v>
      </c>
      <c r="G21" s="693"/>
      <c r="H21" s="68"/>
    </row>
    <row r="22" spans="2:19" ht="15.75" hidden="1" customHeight="1" outlineLevel="1">
      <c r="B22" s="67"/>
      <c r="C22" s="682" t="s">
        <v>39</v>
      </c>
      <c r="D22" s="682"/>
      <c r="E22" s="68"/>
      <c r="F22" s="693">
        <v>209</v>
      </c>
      <c r="G22" s="693"/>
      <c r="H22" s="68"/>
    </row>
    <row r="23" spans="2:19" ht="15.75" customHeight="1" collapsed="1">
      <c r="B23" s="69"/>
      <c r="C23" s="70"/>
      <c r="D23" s="70"/>
      <c r="E23" s="71"/>
      <c r="F23" s="70"/>
      <c r="G23" s="70"/>
      <c r="H23" s="71"/>
    </row>
    <row r="24" spans="2:19" ht="15.75" customHeight="1" outlineLevel="1">
      <c r="B24" s="64" t="s">
        <v>43</v>
      </c>
      <c r="C24" s="213" t="s">
        <v>48</v>
      </c>
      <c r="D24" s="107"/>
      <c r="E24" s="65" t="s">
        <v>1</v>
      </c>
      <c r="F24" s="107" t="s">
        <v>1</v>
      </c>
      <c r="G24" s="107" t="s">
        <v>44</v>
      </c>
      <c r="H24" s="65" t="s">
        <v>45</v>
      </c>
    </row>
    <row r="25" spans="2:19" ht="15.75" customHeight="1" outlineLevel="1">
      <c r="B25" s="104">
        <v>1141</v>
      </c>
      <c r="C25" s="677" t="s">
        <v>155</v>
      </c>
      <c r="D25" s="677"/>
      <c r="E25" s="169">
        <v>4815</v>
      </c>
      <c r="F25" s="168">
        <f>E25*'Прайс-лист'!I3*(1-'Прайс-лист'!$E$3)</f>
        <v>3852</v>
      </c>
      <c r="G25" s="104"/>
      <c r="H25" s="169">
        <f>F25</f>
        <v>3852</v>
      </c>
    </row>
    <row r="26" spans="2:19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9" ht="298.5" hidden="1" customHeight="1" outlineLevel="2">
      <c r="B27" s="104"/>
      <c r="C27" s="685" t="s">
        <v>2042</v>
      </c>
      <c r="D27" s="685"/>
      <c r="E27" s="685"/>
      <c r="F27" s="685"/>
      <c r="G27" s="685"/>
      <c r="H27" s="685"/>
    </row>
    <row r="28" spans="2:19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</row>
    <row r="29" spans="2:19" ht="15.75" customHeight="1" outlineLevel="1">
      <c r="B29" s="401">
        <v>2474</v>
      </c>
      <c r="C29" s="499" t="s">
        <v>5</v>
      </c>
      <c r="D29" s="100" t="s">
        <v>840</v>
      </c>
      <c r="E29" s="168">
        <v>265</v>
      </c>
      <c r="F29" s="168">
        <f>E29*'Прайс-лист'!I3*(1-'Прайс-лист'!$E$3)</f>
        <v>212</v>
      </c>
      <c r="G29" s="137">
        <v>0</v>
      </c>
      <c r="H29" s="169">
        <f>F29*G29</f>
        <v>0</v>
      </c>
      <c r="I29" s="50"/>
      <c r="J29" s="235" t="s">
        <v>840</v>
      </c>
      <c r="K29" s="235" t="s">
        <v>840</v>
      </c>
      <c r="L29" s="235" t="s">
        <v>840</v>
      </c>
      <c r="M29" s="235" t="s">
        <v>840</v>
      </c>
      <c r="N29" s="235" t="s">
        <v>840</v>
      </c>
      <c r="O29" s="235" t="s">
        <v>840</v>
      </c>
      <c r="P29" s="235" t="s">
        <v>1983</v>
      </c>
      <c r="Q29" s="235" t="s">
        <v>840</v>
      </c>
      <c r="R29" s="50"/>
      <c r="S29" s="50"/>
    </row>
    <row r="30" spans="2:19" ht="15.75" customHeight="1" outlineLevel="1">
      <c r="B30" s="66"/>
      <c r="C30" s="535" t="s">
        <v>2165</v>
      </c>
      <c r="D30" s="537" t="s">
        <v>840</v>
      </c>
      <c r="E30" s="168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ref="H30:H37" si="0">F30*G30</f>
        <v>0</v>
      </c>
      <c r="I30" s="50"/>
      <c r="J30" s="237" t="s">
        <v>1762</v>
      </c>
      <c r="K30" s="240" t="s">
        <v>2164</v>
      </c>
      <c r="L30" s="235" t="s">
        <v>1764</v>
      </c>
      <c r="M30" s="240" t="s">
        <v>2147</v>
      </c>
      <c r="N30" s="240" t="s">
        <v>2150</v>
      </c>
      <c r="O30" s="396" t="s">
        <v>1973</v>
      </c>
      <c r="P30" s="396" t="s">
        <v>1977</v>
      </c>
      <c r="Q30" s="240" t="s">
        <v>1956</v>
      </c>
      <c r="R30" s="50"/>
      <c r="S30" s="50"/>
    </row>
    <row r="31" spans="2:19" ht="15.75" customHeight="1" outlineLevel="1">
      <c r="B31" s="401">
        <v>2126</v>
      </c>
      <c r="C31" s="535" t="s">
        <v>2169</v>
      </c>
      <c r="D31" s="537" t="s">
        <v>840</v>
      </c>
      <c r="E31" s="168">
        <v>143</v>
      </c>
      <c r="F31" s="168">
        <f>E31*'Прайс-лист'!I3*(1-'Прайс-лист'!$E$3)</f>
        <v>114.4</v>
      </c>
      <c r="G31" s="137">
        <v>0</v>
      </c>
      <c r="H31" s="168">
        <f>F31*G31</f>
        <v>0</v>
      </c>
      <c r="I31" s="50"/>
      <c r="J31" s="237" t="s">
        <v>1939</v>
      </c>
      <c r="K31" s="235" t="s">
        <v>2161</v>
      </c>
      <c r="L31" s="237" t="s">
        <v>1762</v>
      </c>
      <c r="M31" s="237" t="s">
        <v>2148</v>
      </c>
      <c r="N31" s="237" t="s">
        <v>2151</v>
      </c>
      <c r="O31" s="396" t="s">
        <v>1974</v>
      </c>
      <c r="P31" s="396" t="s">
        <v>1978</v>
      </c>
      <c r="Q31" s="235" t="s">
        <v>1955</v>
      </c>
      <c r="R31" s="50"/>
      <c r="S31" s="50"/>
    </row>
    <row r="32" spans="2:19" ht="15.75" customHeight="1" outlineLevel="1">
      <c r="B32" s="401">
        <v>1146</v>
      </c>
      <c r="C32" s="535" t="s">
        <v>2176</v>
      </c>
      <c r="D32" s="537" t="s">
        <v>840</v>
      </c>
      <c r="E32" s="168">
        <v>2177</v>
      </c>
      <c r="F32" s="168">
        <f>E32*'Прайс-лист'!I3*(1-'Прайс-лист'!$E$3)</f>
        <v>1741.6000000000001</v>
      </c>
      <c r="G32" s="137">
        <v>0</v>
      </c>
      <c r="H32" s="169">
        <f>F32*G32</f>
        <v>0</v>
      </c>
      <c r="I32" s="50"/>
      <c r="J32" s="237" t="s">
        <v>1938</v>
      </c>
      <c r="K32" s="243" t="s">
        <v>2162</v>
      </c>
      <c r="L32" s="236"/>
      <c r="M32" s="237" t="s">
        <v>2149</v>
      </c>
      <c r="N32" s="237" t="s">
        <v>2152</v>
      </c>
      <c r="O32" s="373"/>
      <c r="P32" s="396" t="s">
        <v>1979</v>
      </c>
      <c r="Q32" s="239"/>
      <c r="R32" s="50"/>
      <c r="S32" s="50"/>
    </row>
    <row r="33" spans="2:19" ht="15.75" customHeight="1" outlineLevel="1">
      <c r="B33" s="501"/>
      <c r="C33" s="535" t="s">
        <v>2175</v>
      </c>
      <c r="D33" s="537" t="s">
        <v>840</v>
      </c>
      <c r="E33" s="168">
        <v>2960</v>
      </c>
      <c r="F33" s="168">
        <f>E33*'Прайс-лист'!I3*(1-'Прайс-лист'!$E$3)</f>
        <v>2368</v>
      </c>
      <c r="G33" s="137">
        <v>0</v>
      </c>
      <c r="H33" s="169">
        <f>F33*G33</f>
        <v>0</v>
      </c>
      <c r="I33" s="50"/>
      <c r="J33" s="240" t="s">
        <v>1763</v>
      </c>
      <c r="K33" s="236" t="s">
        <v>2167</v>
      </c>
      <c r="L33" s="243"/>
      <c r="M33" s="243"/>
      <c r="N33" s="243"/>
      <c r="O33" s="237"/>
      <c r="P33" s="396" t="s">
        <v>1980</v>
      </c>
      <c r="Q33" s="237"/>
      <c r="R33" s="50"/>
      <c r="S33" s="50"/>
    </row>
    <row r="34" spans="2:19" ht="15.75" customHeight="1" outlineLevel="1">
      <c r="B34" s="401">
        <v>2004</v>
      </c>
      <c r="C34" s="497" t="s">
        <v>842</v>
      </c>
      <c r="D34" s="498" t="s">
        <v>840</v>
      </c>
      <c r="E34" s="168">
        <v>0</v>
      </c>
      <c r="F34" s="168">
        <f>E34*'Прайс-лист'!I3*(1-'Прайс-лист'!$E$3)</f>
        <v>0</v>
      </c>
      <c r="G34" s="137">
        <v>0</v>
      </c>
      <c r="H34" s="169">
        <f t="shared" si="0"/>
        <v>0</v>
      </c>
      <c r="I34" s="50"/>
      <c r="J34" s="240" t="s">
        <v>1764</v>
      </c>
      <c r="K34" s="506" t="s">
        <v>1777</v>
      </c>
      <c r="L34" s="243"/>
      <c r="M34" s="243"/>
      <c r="N34" s="243"/>
      <c r="O34" s="239"/>
      <c r="P34" s="396" t="s">
        <v>1981</v>
      </c>
      <c r="Q34" s="240"/>
      <c r="R34" s="50"/>
      <c r="S34" s="50"/>
    </row>
    <row r="35" spans="2:19" ht="15.75" customHeight="1" outlineLevel="1">
      <c r="B35" s="401">
        <v>3051</v>
      </c>
      <c r="C35" s="497" t="s">
        <v>841</v>
      </c>
      <c r="D35" s="498" t="s">
        <v>840</v>
      </c>
      <c r="E35" s="168">
        <v>28</v>
      </c>
      <c r="F35" s="168">
        <f>E35*'Прайс-лист'!I3*(1-'Прайс-лист'!$E$3)</f>
        <v>22.400000000000002</v>
      </c>
      <c r="G35" s="137">
        <v>0</v>
      </c>
      <c r="H35" s="169">
        <f t="shared" si="0"/>
        <v>0</v>
      </c>
      <c r="I35" s="50"/>
      <c r="J35" s="240"/>
      <c r="K35" s="506" t="s">
        <v>2166</v>
      </c>
      <c r="L35" s="240"/>
      <c r="M35" s="240"/>
      <c r="N35" s="240"/>
      <c r="O35" s="240"/>
      <c r="P35" s="239"/>
      <c r="Q35" s="396"/>
      <c r="R35" s="50"/>
      <c r="S35" s="50"/>
    </row>
    <row r="36" spans="2:19" ht="15.75" customHeight="1" outlineLevel="1">
      <c r="B36" s="399" t="s">
        <v>1951</v>
      </c>
      <c r="C36" s="500" t="s">
        <v>1954</v>
      </c>
      <c r="D36" s="498" t="s">
        <v>840</v>
      </c>
      <c r="E36" s="168">
        <v>0</v>
      </c>
      <c r="F36" s="168">
        <f>E36*'Прайс-лист'!I3*(1-'Прайс-лист'!$E$3)</f>
        <v>0</v>
      </c>
      <c r="G36" s="137">
        <v>0</v>
      </c>
      <c r="H36" s="169">
        <f t="shared" si="0"/>
        <v>0</v>
      </c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</row>
    <row r="37" spans="2:19" ht="15.75" customHeight="1" outlineLevel="1">
      <c r="B37" s="401">
        <v>2142</v>
      </c>
      <c r="C37" s="677" t="s">
        <v>1734</v>
      </c>
      <c r="D37" s="677"/>
      <c r="E37" s="168">
        <v>23</v>
      </c>
      <c r="F37" s="168">
        <f>E37*'Прайс-лист'!I3*(1-'Прайс-лист'!$E$3)</f>
        <v>18.400000000000002</v>
      </c>
      <c r="G37" s="137">
        <v>0</v>
      </c>
      <c r="H37" s="169">
        <f t="shared" si="0"/>
        <v>0</v>
      </c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</row>
    <row r="38" spans="2:19" ht="15.75" customHeight="1" outlineLevel="1">
      <c r="B38" s="692" t="s">
        <v>6</v>
      </c>
      <c r="C38" s="692"/>
      <c r="D38" s="692"/>
      <c r="E38" s="692"/>
      <c r="F38" s="692"/>
      <c r="G38" s="692"/>
      <c r="H38" s="692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</row>
    <row r="39" spans="2:19" ht="15.75" customHeight="1" outlineLevel="1">
      <c r="B39" s="401">
        <v>4144</v>
      </c>
      <c r="C39" s="683" t="s">
        <v>1984</v>
      </c>
      <c r="D39" s="683"/>
      <c r="E39" s="203">
        <v>23</v>
      </c>
      <c r="F39" s="168">
        <f>E39*'Прайс-лист'!I3*(1-'Прайс-лист'!$E$3)</f>
        <v>18.400000000000002</v>
      </c>
      <c r="G39" s="137">
        <v>0</v>
      </c>
      <c r="H39" s="169">
        <f t="shared" ref="H39:H53" si="1">F39*G39</f>
        <v>0</v>
      </c>
    </row>
    <row r="40" spans="2:19" ht="15.75" customHeight="1" outlineLevel="1">
      <c r="B40" s="104">
        <v>2414</v>
      </c>
      <c r="C40" s="677" t="s">
        <v>1739</v>
      </c>
      <c r="D40" s="677"/>
      <c r="E40" s="169">
        <v>231</v>
      </c>
      <c r="F40" s="168">
        <f>E40*'Прайс-лист'!I3*(1-'Прайс-лист'!$E$3)</f>
        <v>184.8</v>
      </c>
      <c r="G40" s="137">
        <v>0</v>
      </c>
      <c r="H40" s="169">
        <f t="shared" si="1"/>
        <v>0</v>
      </c>
    </row>
    <row r="41" spans="2:19" ht="15.75" customHeight="1" outlineLevel="1">
      <c r="B41" s="104">
        <v>2337</v>
      </c>
      <c r="C41" s="677" t="s">
        <v>67</v>
      </c>
      <c r="D41" s="677"/>
      <c r="E41" s="169">
        <v>69</v>
      </c>
      <c r="F41" s="168">
        <f>E41*'Прайс-лист'!I3*(1-'Прайс-лист'!$E$3)</f>
        <v>55.2</v>
      </c>
      <c r="G41" s="137">
        <v>0</v>
      </c>
      <c r="H41" s="169">
        <f t="shared" si="1"/>
        <v>0</v>
      </c>
    </row>
    <row r="42" spans="2:19" ht="15.75" customHeight="1" outlineLevel="1">
      <c r="B42" s="104">
        <v>2217</v>
      </c>
      <c r="C42" s="677" t="s">
        <v>92</v>
      </c>
      <c r="D42" s="677"/>
      <c r="E42" s="169">
        <v>157</v>
      </c>
      <c r="F42" s="168">
        <f>E42*'Прайс-лист'!I3*(1-'Прайс-лист'!$E$3)</f>
        <v>125.60000000000001</v>
      </c>
      <c r="G42" s="137">
        <v>0</v>
      </c>
      <c r="H42" s="169">
        <f t="shared" si="1"/>
        <v>0</v>
      </c>
    </row>
    <row r="43" spans="2:19" ht="15.75" customHeight="1" outlineLevel="1">
      <c r="B43" s="104">
        <v>2509</v>
      </c>
      <c r="C43" s="677" t="s">
        <v>77</v>
      </c>
      <c r="D43" s="677"/>
      <c r="E43" s="169">
        <v>716</v>
      </c>
      <c r="F43" s="168">
        <f>E43*'Прайс-лист'!I3*(1-'Прайс-лист'!$E$3)</f>
        <v>572.80000000000007</v>
      </c>
      <c r="G43" s="137">
        <v>0</v>
      </c>
      <c r="H43" s="169">
        <f t="shared" si="1"/>
        <v>0</v>
      </c>
    </row>
    <row r="44" spans="2:19" ht="15.75" customHeight="1" outlineLevel="1">
      <c r="B44" s="104">
        <v>2701</v>
      </c>
      <c r="C44" s="677" t="s">
        <v>2102</v>
      </c>
      <c r="D44" s="677"/>
      <c r="E44" s="169">
        <v>528</v>
      </c>
      <c r="F44" s="168">
        <f>E44*'Прайс-лист'!I3*(1-'Прайс-лист'!$E$3)</f>
        <v>422.40000000000003</v>
      </c>
      <c r="G44" s="137">
        <v>0</v>
      </c>
      <c r="H44" s="169">
        <f t="shared" si="1"/>
        <v>0</v>
      </c>
    </row>
    <row r="45" spans="2:19" ht="15.75" customHeight="1" outlineLevel="1">
      <c r="B45" s="104">
        <v>2702</v>
      </c>
      <c r="C45" s="677" t="s">
        <v>89</v>
      </c>
      <c r="D45" s="677"/>
      <c r="E45" s="169">
        <v>590</v>
      </c>
      <c r="F45" s="168">
        <f>E45*'Прайс-лист'!I3*(1-'Прайс-лист'!$E$3)</f>
        <v>472</v>
      </c>
      <c r="G45" s="137">
        <v>0</v>
      </c>
      <c r="H45" s="169">
        <f t="shared" si="1"/>
        <v>0</v>
      </c>
    </row>
    <row r="46" spans="2:19" ht="15.75" customHeight="1" outlineLevel="1">
      <c r="B46" s="104">
        <v>2421</v>
      </c>
      <c r="C46" s="677" t="s">
        <v>51</v>
      </c>
      <c r="D46" s="677"/>
      <c r="E46" s="169">
        <v>468</v>
      </c>
      <c r="F46" s="168">
        <f>E46*'Прайс-лист'!I3*(1-'Прайс-лист'!$E$3)</f>
        <v>374.40000000000003</v>
      </c>
      <c r="G46" s="137">
        <v>0</v>
      </c>
      <c r="H46" s="169">
        <f t="shared" si="1"/>
        <v>0</v>
      </c>
    </row>
    <row r="47" spans="2:19" ht="15.75" customHeight="1" outlineLevel="1">
      <c r="B47" s="104">
        <v>2941</v>
      </c>
      <c r="C47" s="677" t="s">
        <v>8</v>
      </c>
      <c r="D47" s="677"/>
      <c r="E47" s="169">
        <v>141</v>
      </c>
      <c r="F47" s="168">
        <f>E47*'Прайс-лист'!I3*(1-'Прайс-лист'!$E$3)</f>
        <v>112.80000000000001</v>
      </c>
      <c r="G47" s="137">
        <v>0</v>
      </c>
      <c r="H47" s="169">
        <f t="shared" si="1"/>
        <v>0</v>
      </c>
    </row>
    <row r="48" spans="2:19" ht="15.75" customHeight="1" outlineLevel="1">
      <c r="B48" s="104">
        <v>2942</v>
      </c>
      <c r="C48" s="677" t="s">
        <v>74</v>
      </c>
      <c r="D48" s="677"/>
      <c r="E48" s="169">
        <v>175</v>
      </c>
      <c r="F48" s="168">
        <f>E48*'Прайс-лист'!I3*(1-'Прайс-лист'!$E$3)</f>
        <v>140</v>
      </c>
      <c r="G48" s="137">
        <v>0</v>
      </c>
      <c r="H48" s="169">
        <f t="shared" si="1"/>
        <v>0</v>
      </c>
    </row>
    <row r="49" spans="2:8" ht="15.75" customHeight="1" outlineLevel="1">
      <c r="B49" s="104">
        <v>2878</v>
      </c>
      <c r="C49" s="677" t="s">
        <v>10</v>
      </c>
      <c r="D49" s="677"/>
      <c r="E49" s="169">
        <v>333</v>
      </c>
      <c r="F49" s="168">
        <f>E49*'Прайс-лист'!I3*(1-'Прайс-лист'!$E$3)</f>
        <v>266.40000000000003</v>
      </c>
      <c r="G49" s="137">
        <v>0</v>
      </c>
      <c r="H49" s="169">
        <f t="shared" si="1"/>
        <v>0</v>
      </c>
    </row>
    <row r="50" spans="2:8" ht="15.75" customHeight="1" outlineLevel="1">
      <c r="B50" s="104">
        <v>287801</v>
      </c>
      <c r="C50" s="677" t="s">
        <v>843</v>
      </c>
      <c r="D50" s="677"/>
      <c r="E50" s="169">
        <v>333</v>
      </c>
      <c r="F50" s="168">
        <f>E50*'Прайс-лист'!I3*(1-'Прайс-лист'!$E$3)</f>
        <v>266.40000000000003</v>
      </c>
      <c r="G50" s="137">
        <v>0</v>
      </c>
      <c r="H50" s="169">
        <f t="shared" si="1"/>
        <v>0</v>
      </c>
    </row>
    <row r="51" spans="2:8" ht="15.75" customHeight="1" outlineLevel="1">
      <c r="B51" s="104">
        <v>2868</v>
      </c>
      <c r="C51" s="677" t="s">
        <v>94</v>
      </c>
      <c r="D51" s="677"/>
      <c r="E51" s="169">
        <v>101</v>
      </c>
      <c r="F51" s="168">
        <f>E51*'Прайс-лист'!I3*(1-'Прайс-лист'!$E$3)</f>
        <v>80.800000000000011</v>
      </c>
      <c r="G51" s="137">
        <v>0</v>
      </c>
      <c r="H51" s="169">
        <f t="shared" si="1"/>
        <v>0</v>
      </c>
    </row>
    <row r="52" spans="2:8" ht="15.75" customHeight="1" outlineLevel="1">
      <c r="B52" s="104">
        <v>2391</v>
      </c>
      <c r="C52" s="677" t="s">
        <v>69</v>
      </c>
      <c r="D52" s="677"/>
      <c r="E52" s="169">
        <v>530</v>
      </c>
      <c r="F52" s="168">
        <f>E52*'Прайс-лист'!I3*(1-'Прайс-лист'!$E$3)</f>
        <v>424</v>
      </c>
      <c r="G52" s="137">
        <v>0</v>
      </c>
      <c r="H52" s="169">
        <f t="shared" si="1"/>
        <v>0</v>
      </c>
    </row>
    <row r="53" spans="2:8" ht="15.75" customHeight="1" outlineLevel="1">
      <c r="B53" s="104">
        <v>2396</v>
      </c>
      <c r="C53" s="677" t="s">
        <v>75</v>
      </c>
      <c r="D53" s="677"/>
      <c r="E53" s="169">
        <v>710</v>
      </c>
      <c r="F53" s="168">
        <f>E53*'Прайс-лист'!I3*(1-'Прайс-лист'!$E$3)</f>
        <v>568</v>
      </c>
      <c r="G53" s="137">
        <v>0</v>
      </c>
      <c r="H53" s="169">
        <f t="shared" si="1"/>
        <v>0</v>
      </c>
    </row>
    <row r="54" spans="2:8" ht="15.75" customHeight="1">
      <c r="B54" s="13"/>
      <c r="C54" s="52"/>
      <c r="D54" s="52"/>
      <c r="E54" s="3"/>
      <c r="F54" s="3"/>
      <c r="G54" s="27" t="s">
        <v>11</v>
      </c>
      <c r="H54" s="170">
        <f>SUM(H25:H53)</f>
        <v>3852</v>
      </c>
    </row>
  </sheetData>
  <sortState ref="A39:H53">
    <sortCondition ref="A39"/>
  </sortState>
  <mergeCells count="62">
    <mergeCell ref="R2:S2"/>
    <mergeCell ref="C40:D40"/>
    <mergeCell ref="C41:D41"/>
    <mergeCell ref="B26:H26"/>
    <mergeCell ref="F12:G12"/>
    <mergeCell ref="F13:G13"/>
    <mergeCell ref="F14:G14"/>
    <mergeCell ref="C14:D14"/>
    <mergeCell ref="C15:D15"/>
    <mergeCell ref="C16:D16"/>
    <mergeCell ref="C17:D17"/>
    <mergeCell ref="C18:D18"/>
    <mergeCell ref="C37:D37"/>
    <mergeCell ref="B38:H38"/>
    <mergeCell ref="C39:D39"/>
    <mergeCell ref="F20:G20"/>
    <mergeCell ref="C12:D12"/>
    <mergeCell ref="C49:D49"/>
    <mergeCell ref="C50:D50"/>
    <mergeCell ref="C51:D51"/>
    <mergeCell ref="C52:D52"/>
    <mergeCell ref="C43:D43"/>
    <mergeCell ref="B28:H28"/>
    <mergeCell ref="C42:D42"/>
    <mergeCell ref="C13:D13"/>
    <mergeCell ref="F22:G22"/>
    <mergeCell ref="F21:G21"/>
    <mergeCell ref="C27:H27"/>
    <mergeCell ref="F15:G15"/>
    <mergeCell ref="F16:G16"/>
    <mergeCell ref="F17:G17"/>
    <mergeCell ref="F18:G18"/>
    <mergeCell ref="C53:D53"/>
    <mergeCell ref="C44:D44"/>
    <mergeCell ref="C45:D45"/>
    <mergeCell ref="C46:D46"/>
    <mergeCell ref="C47:D47"/>
    <mergeCell ref="C48:D48"/>
    <mergeCell ref="F19:G19"/>
    <mergeCell ref="C25:D25"/>
    <mergeCell ref="C19:D19"/>
    <mergeCell ref="C20:D20"/>
    <mergeCell ref="C21:D21"/>
    <mergeCell ref="C22:D22"/>
    <mergeCell ref="B2:H2"/>
    <mergeCell ref="B3:H3"/>
    <mergeCell ref="F4:G4"/>
    <mergeCell ref="F5:G5"/>
    <mergeCell ref="F6:G6"/>
    <mergeCell ref="C4:D4"/>
    <mergeCell ref="C5:D5"/>
    <mergeCell ref="C6:D6"/>
    <mergeCell ref="F7:G7"/>
    <mergeCell ref="F8:G8"/>
    <mergeCell ref="F9:G9"/>
    <mergeCell ref="F10:G10"/>
    <mergeCell ref="F11:G11"/>
    <mergeCell ref="C7:D7"/>
    <mergeCell ref="C8:D8"/>
    <mergeCell ref="C9:D9"/>
    <mergeCell ref="C10:D10"/>
    <mergeCell ref="C11:D11"/>
  </mergeCells>
  <dataValidations count="8">
    <dataValidation type="list" allowBlank="1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36">
      <formula1>$Q$29:$Q$31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4">
      <formula1>$O$29:$O$31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5">
      <formula1>$P$29:$P$34</formula1>
    </dataValidation>
    <dataValidation type="list" allowBlank="1" showInputMessage="1" showErrorMessage="1" sqref="D29">
      <formula1>$J$29:$J$34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2:S52"/>
  <sheetViews>
    <sheetView showGridLines="0" workbookViewId="0">
      <pane ySplit="2" topLeftCell="A3" activePane="bottomLeft" state="frozen"/>
      <selection pane="bottomLeft" activeCell="W39" sqref="W39"/>
    </sheetView>
  </sheetViews>
  <sheetFormatPr defaultRowHeight="15.75" customHeight="1" outlineLevelRow="2" outlineLevelCol="1"/>
  <cols>
    <col min="1" max="1" width="3.7109375" style="39" customWidth="1"/>
    <col min="2" max="2" width="12.7109375" style="39" customWidth="1"/>
    <col min="3" max="3" width="65.7109375" style="39" customWidth="1"/>
    <col min="4" max="4" width="25.7109375" style="39" customWidth="1"/>
    <col min="5" max="5" width="11.140625" style="53" hidden="1" customWidth="1"/>
    <col min="6" max="6" width="15.7109375" style="53" customWidth="1"/>
    <col min="7" max="7" width="10.7109375" style="39" customWidth="1"/>
    <col min="8" max="8" width="15.7109375" style="53" customWidth="1"/>
    <col min="9" max="9" width="9.140625" style="39"/>
    <col min="10" max="17" width="15.7109375" style="39" hidden="1" customWidth="1" outlineLevel="1"/>
    <col min="18" max="18" width="9.140625" style="39" collapsed="1"/>
    <col min="19" max="16384" width="9.140625" style="39"/>
  </cols>
  <sheetData>
    <row r="2" spans="2:19" ht="15.75" customHeight="1">
      <c r="B2" s="680" t="s">
        <v>88</v>
      </c>
      <c r="C2" s="680"/>
      <c r="D2" s="680"/>
      <c r="E2" s="680"/>
      <c r="F2" s="680"/>
      <c r="G2" s="680"/>
      <c r="H2" s="680"/>
      <c r="R2" s="679" t="s">
        <v>1986</v>
      </c>
      <c r="S2" s="679"/>
    </row>
    <row r="3" spans="2:19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9" ht="15.75" hidden="1" customHeight="1" outlineLevel="1">
      <c r="B4" s="67"/>
      <c r="C4" s="677" t="s">
        <v>20</v>
      </c>
      <c r="D4" s="677"/>
      <c r="E4" s="73"/>
      <c r="F4" s="693">
        <v>370</v>
      </c>
      <c r="G4" s="693"/>
      <c r="H4" s="73"/>
    </row>
    <row r="5" spans="2:19" ht="15.75" hidden="1" customHeight="1" outlineLevel="1">
      <c r="B5" s="67"/>
      <c r="C5" s="677" t="s">
        <v>21</v>
      </c>
      <c r="D5" s="677"/>
      <c r="E5" s="73"/>
      <c r="F5" s="693">
        <v>270</v>
      </c>
      <c r="G5" s="693"/>
      <c r="H5" s="73"/>
    </row>
    <row r="6" spans="2:19" ht="15.75" hidden="1" customHeight="1" outlineLevel="1">
      <c r="B6" s="67"/>
      <c r="C6" s="677" t="s">
        <v>22</v>
      </c>
      <c r="D6" s="677"/>
      <c r="E6" s="73"/>
      <c r="F6" s="693">
        <v>185</v>
      </c>
      <c r="G6" s="693"/>
      <c r="H6" s="73"/>
    </row>
    <row r="7" spans="2:19" ht="15.75" hidden="1" customHeight="1" outlineLevel="1">
      <c r="B7" s="67"/>
      <c r="C7" s="677" t="s">
        <v>23</v>
      </c>
      <c r="D7" s="677"/>
      <c r="E7" s="73"/>
      <c r="F7" s="693">
        <v>93</v>
      </c>
      <c r="G7" s="693"/>
      <c r="H7" s="73"/>
    </row>
    <row r="8" spans="2:19" ht="15.75" hidden="1" customHeight="1" outlineLevel="1">
      <c r="B8" s="67"/>
      <c r="C8" s="677" t="s">
        <v>24</v>
      </c>
      <c r="D8" s="677"/>
      <c r="E8" s="73"/>
      <c r="F8" s="693">
        <v>46</v>
      </c>
      <c r="G8" s="693"/>
      <c r="H8" s="73"/>
    </row>
    <row r="9" spans="2:19" ht="15.75" hidden="1" customHeight="1" outlineLevel="1">
      <c r="B9" s="67"/>
      <c r="C9" s="677" t="s">
        <v>40</v>
      </c>
      <c r="D9" s="677"/>
      <c r="E9" s="73"/>
      <c r="F9" s="693">
        <v>120</v>
      </c>
      <c r="G9" s="693"/>
      <c r="H9" s="73"/>
    </row>
    <row r="10" spans="2:19" ht="15.75" hidden="1" customHeight="1" outlineLevel="1">
      <c r="B10" s="67"/>
      <c r="C10" s="677" t="s">
        <v>25</v>
      </c>
      <c r="D10" s="677"/>
      <c r="E10" s="73"/>
      <c r="F10" s="693">
        <v>600</v>
      </c>
      <c r="G10" s="693"/>
      <c r="H10" s="73"/>
    </row>
    <row r="11" spans="2:19" ht="15.75" hidden="1" customHeight="1" outlineLevel="1">
      <c r="B11" s="67"/>
      <c r="C11" s="677" t="s">
        <v>26</v>
      </c>
      <c r="D11" s="677"/>
      <c r="E11" s="73"/>
      <c r="F11" s="693">
        <v>5</v>
      </c>
      <c r="G11" s="693"/>
      <c r="H11" s="73"/>
    </row>
    <row r="12" spans="2:19" ht="15.75" hidden="1" customHeight="1" outlineLevel="1">
      <c r="B12" s="67"/>
      <c r="C12" s="677" t="s">
        <v>27</v>
      </c>
      <c r="D12" s="677"/>
      <c r="E12" s="73"/>
      <c r="F12" s="693">
        <v>3</v>
      </c>
      <c r="G12" s="693"/>
      <c r="H12" s="73"/>
    </row>
    <row r="13" spans="2:19" ht="15.75" hidden="1" customHeight="1" outlineLevel="1">
      <c r="B13" s="67"/>
      <c r="C13" s="677" t="s">
        <v>28</v>
      </c>
      <c r="D13" s="677"/>
      <c r="E13" s="73"/>
      <c r="F13" s="693">
        <v>25</v>
      </c>
      <c r="G13" s="693"/>
      <c r="H13" s="73"/>
    </row>
    <row r="14" spans="2:19" ht="15.75" hidden="1" customHeight="1" outlineLevel="1">
      <c r="B14" s="67"/>
      <c r="C14" s="677" t="s">
        <v>29</v>
      </c>
      <c r="D14" s="677"/>
      <c r="E14" s="73"/>
      <c r="F14" s="693">
        <v>30</v>
      </c>
      <c r="G14" s="693"/>
      <c r="H14" s="73"/>
    </row>
    <row r="15" spans="2:19" ht="15.75" hidden="1" customHeight="1" outlineLevel="1">
      <c r="B15" s="67"/>
      <c r="C15" s="677" t="s">
        <v>30</v>
      </c>
      <c r="D15" s="677"/>
      <c r="E15" s="73"/>
      <c r="F15" s="693">
        <v>80</v>
      </c>
      <c r="G15" s="693"/>
      <c r="H15" s="73"/>
    </row>
    <row r="16" spans="2:19" ht="15.75" hidden="1" customHeight="1" outlineLevel="1">
      <c r="B16" s="67"/>
      <c r="C16" s="677" t="s">
        <v>31</v>
      </c>
      <c r="D16" s="677"/>
      <c r="E16" s="73"/>
      <c r="F16" s="693">
        <v>381</v>
      </c>
      <c r="G16" s="693"/>
      <c r="H16" s="73"/>
    </row>
    <row r="17" spans="2:19" ht="15.75" hidden="1" customHeight="1" outlineLevel="1">
      <c r="B17" s="67"/>
      <c r="C17" s="677" t="s">
        <v>32</v>
      </c>
      <c r="D17" s="677"/>
      <c r="E17" s="73"/>
      <c r="F17" s="693" t="s">
        <v>57</v>
      </c>
      <c r="G17" s="693"/>
      <c r="H17" s="73"/>
    </row>
    <row r="18" spans="2:19" ht="15.75" hidden="1" customHeight="1" outlineLevel="1">
      <c r="B18" s="67"/>
      <c r="C18" s="677" t="s">
        <v>34</v>
      </c>
      <c r="D18" s="677"/>
      <c r="E18" s="73"/>
      <c r="F18" s="693" t="s">
        <v>35</v>
      </c>
      <c r="G18" s="693"/>
      <c r="H18" s="73"/>
    </row>
    <row r="19" spans="2:19" ht="15.75" hidden="1" customHeight="1" outlineLevel="1">
      <c r="B19" s="67"/>
      <c r="C19" s="677" t="s">
        <v>41</v>
      </c>
      <c r="D19" s="677"/>
      <c r="E19" s="73"/>
      <c r="F19" s="693" t="s">
        <v>53</v>
      </c>
      <c r="G19" s="693"/>
      <c r="H19" s="73"/>
    </row>
    <row r="20" spans="2:19" ht="15.75" hidden="1" customHeight="1" outlineLevel="1">
      <c r="B20" s="67"/>
      <c r="C20" s="682" t="s">
        <v>183</v>
      </c>
      <c r="D20" s="682"/>
      <c r="E20" s="73"/>
      <c r="F20" s="693" t="s">
        <v>60</v>
      </c>
      <c r="G20" s="693"/>
      <c r="H20" s="73"/>
    </row>
    <row r="21" spans="2:19" ht="15.75" hidden="1" customHeight="1" outlineLevel="1">
      <c r="B21" s="67"/>
      <c r="C21" s="682" t="s">
        <v>184</v>
      </c>
      <c r="D21" s="682"/>
      <c r="E21" s="73"/>
      <c r="F21" s="693" t="s">
        <v>182</v>
      </c>
      <c r="G21" s="693"/>
      <c r="H21" s="73"/>
    </row>
    <row r="22" spans="2:19" ht="15.75" hidden="1" customHeight="1" outlineLevel="1">
      <c r="B22" s="67"/>
      <c r="C22" s="682" t="s">
        <v>39</v>
      </c>
      <c r="D22" s="682"/>
      <c r="E22" s="73"/>
      <c r="F22" s="693">
        <v>184</v>
      </c>
      <c r="G22" s="693"/>
      <c r="H22" s="73"/>
    </row>
    <row r="23" spans="2:19" ht="15.75" customHeight="1" collapsed="1">
      <c r="B23" s="69"/>
      <c r="C23" s="70"/>
      <c r="D23" s="70"/>
      <c r="E23" s="71"/>
      <c r="F23" s="70"/>
      <c r="G23" s="70"/>
      <c r="H23" s="71"/>
    </row>
    <row r="24" spans="2:19" ht="15.75" customHeight="1" outlineLevel="1">
      <c r="B24" s="64" t="s">
        <v>43</v>
      </c>
      <c r="C24" s="213" t="s">
        <v>48</v>
      </c>
      <c r="D24" s="213"/>
      <c r="E24" s="65" t="s">
        <v>1</v>
      </c>
      <c r="F24" s="107" t="s">
        <v>1</v>
      </c>
      <c r="G24" s="107" t="s">
        <v>44</v>
      </c>
      <c r="H24" s="65" t="s">
        <v>45</v>
      </c>
    </row>
    <row r="25" spans="2:19" ht="15.75" customHeight="1" outlineLevel="1">
      <c r="B25" s="104">
        <v>1131</v>
      </c>
      <c r="C25" s="677" t="s">
        <v>155</v>
      </c>
      <c r="D25" s="677"/>
      <c r="E25" s="169">
        <v>3895</v>
      </c>
      <c r="F25" s="168">
        <f>E25*'Прайс-лист'!I3*(1-'Прайс-лист'!$E$3)</f>
        <v>3116</v>
      </c>
      <c r="G25" s="104"/>
      <c r="H25" s="169">
        <f>F25</f>
        <v>3116</v>
      </c>
    </row>
    <row r="26" spans="2:19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9" ht="311.25" hidden="1" customHeight="1" outlineLevel="2">
      <c r="B27" s="104"/>
      <c r="C27" s="685" t="s">
        <v>2043</v>
      </c>
      <c r="D27" s="685"/>
      <c r="E27" s="685"/>
      <c r="F27" s="685"/>
      <c r="G27" s="685"/>
      <c r="H27" s="685"/>
    </row>
    <row r="28" spans="2:19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</row>
    <row r="29" spans="2:19" ht="15.75" customHeight="1" outlineLevel="1">
      <c r="B29" s="401">
        <v>2474</v>
      </c>
      <c r="C29" s="499" t="s">
        <v>5</v>
      </c>
      <c r="D29" s="100" t="s">
        <v>840</v>
      </c>
      <c r="E29" s="168">
        <v>265</v>
      </c>
      <c r="F29" s="168">
        <f>E29*'Прайс-лист'!I3*(1-'Прайс-лист'!$E$3)</f>
        <v>212</v>
      </c>
      <c r="G29" s="137">
        <v>0</v>
      </c>
      <c r="H29" s="169">
        <f>F29*G29</f>
        <v>0</v>
      </c>
      <c r="I29" s="50"/>
      <c r="J29" s="235" t="s">
        <v>840</v>
      </c>
      <c r="K29" s="235" t="s">
        <v>840</v>
      </c>
      <c r="L29" s="235" t="s">
        <v>840</v>
      </c>
      <c r="M29" s="235" t="s">
        <v>840</v>
      </c>
      <c r="N29" s="235" t="s">
        <v>840</v>
      </c>
      <c r="O29" s="235" t="s">
        <v>840</v>
      </c>
      <c r="P29" s="235" t="s">
        <v>1983</v>
      </c>
      <c r="Q29" s="235" t="s">
        <v>840</v>
      </c>
      <c r="R29" s="50"/>
      <c r="S29" s="50"/>
    </row>
    <row r="30" spans="2:19" ht="15.75" customHeight="1" outlineLevel="1">
      <c r="B30" s="66"/>
      <c r="C30" s="535" t="s">
        <v>2165</v>
      </c>
      <c r="D30" s="537" t="s">
        <v>840</v>
      </c>
      <c r="E30" s="168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ref="H30:H36" si="0">F30*G30</f>
        <v>0</v>
      </c>
      <c r="I30" s="50"/>
      <c r="J30" s="237" t="s">
        <v>1762</v>
      </c>
      <c r="K30" s="240" t="s">
        <v>2164</v>
      </c>
      <c r="L30" s="235" t="s">
        <v>1764</v>
      </c>
      <c r="M30" s="240" t="s">
        <v>2147</v>
      </c>
      <c r="N30" s="240" t="s">
        <v>2150</v>
      </c>
      <c r="O30" s="396" t="s">
        <v>1973</v>
      </c>
      <c r="P30" s="396" t="s">
        <v>1977</v>
      </c>
      <c r="Q30" s="240" t="s">
        <v>1956</v>
      </c>
      <c r="R30" s="50"/>
      <c r="S30" s="50"/>
    </row>
    <row r="31" spans="2:19" ht="15.75" customHeight="1" outlineLevel="1">
      <c r="B31" s="401">
        <v>2121</v>
      </c>
      <c r="C31" s="535" t="s">
        <v>2169</v>
      </c>
      <c r="D31" s="537" t="s">
        <v>840</v>
      </c>
      <c r="E31" s="168">
        <v>126</v>
      </c>
      <c r="F31" s="168">
        <f>E31*'Прайс-лист'!I3*(1-'Прайс-лист'!$E$3)</f>
        <v>100.80000000000001</v>
      </c>
      <c r="G31" s="137">
        <v>0</v>
      </c>
      <c r="H31" s="168">
        <f>F31*G31</f>
        <v>0</v>
      </c>
      <c r="I31" s="50"/>
      <c r="J31" s="237" t="s">
        <v>1939</v>
      </c>
      <c r="K31" s="235" t="s">
        <v>2161</v>
      </c>
      <c r="L31" s="237" t="s">
        <v>1762</v>
      </c>
      <c r="M31" s="237" t="s">
        <v>2148</v>
      </c>
      <c r="N31" s="237" t="s">
        <v>2151</v>
      </c>
      <c r="O31" s="396" t="s">
        <v>1974</v>
      </c>
      <c r="P31" s="396" t="s">
        <v>1978</v>
      </c>
      <c r="Q31" s="235" t="s">
        <v>1955</v>
      </c>
      <c r="R31" s="50"/>
      <c r="S31" s="50"/>
    </row>
    <row r="32" spans="2:19" ht="15.75" customHeight="1" outlineLevel="1">
      <c r="B32" s="401">
        <v>1136</v>
      </c>
      <c r="C32" s="535" t="s">
        <v>2176</v>
      </c>
      <c r="D32" s="537" t="s">
        <v>840</v>
      </c>
      <c r="E32" s="168">
        <v>1504</v>
      </c>
      <c r="F32" s="168">
        <f>E32*'Прайс-лист'!I3*(1-'Прайс-лист'!$E$3)</f>
        <v>1203.2</v>
      </c>
      <c r="G32" s="137">
        <v>0</v>
      </c>
      <c r="H32" s="169">
        <f>F32*G32</f>
        <v>0</v>
      </c>
      <c r="I32" s="50"/>
      <c r="J32" s="237" t="s">
        <v>1938</v>
      </c>
      <c r="K32" s="243" t="s">
        <v>2162</v>
      </c>
      <c r="L32" s="236"/>
      <c r="M32" s="237" t="s">
        <v>2149</v>
      </c>
      <c r="N32" s="237" t="s">
        <v>2152</v>
      </c>
      <c r="O32" s="373"/>
      <c r="P32" s="396" t="s">
        <v>1979</v>
      </c>
      <c r="Q32" s="239"/>
      <c r="R32" s="50"/>
      <c r="S32" s="50"/>
    </row>
    <row r="33" spans="2:19" ht="15.75" customHeight="1" outlineLevel="1">
      <c r="B33" s="501"/>
      <c r="C33" s="535" t="s">
        <v>2175</v>
      </c>
      <c r="D33" s="537" t="s">
        <v>840</v>
      </c>
      <c r="E33" s="168">
        <v>2208</v>
      </c>
      <c r="F33" s="168">
        <f>E33*'Прайс-лист'!I3*(1-'Прайс-лист'!$E$3)</f>
        <v>1766.4</v>
      </c>
      <c r="G33" s="137">
        <v>0</v>
      </c>
      <c r="H33" s="169">
        <f>F33*G33</f>
        <v>0</v>
      </c>
      <c r="I33" s="50"/>
      <c r="J33" s="240" t="s">
        <v>1763</v>
      </c>
      <c r="K33" s="236" t="s">
        <v>2167</v>
      </c>
      <c r="L33" s="243"/>
      <c r="M33" s="243"/>
      <c r="N33" s="243"/>
      <c r="O33" s="237"/>
      <c r="P33" s="396" t="s">
        <v>1980</v>
      </c>
      <c r="Q33" s="237"/>
      <c r="R33" s="50"/>
      <c r="S33" s="50"/>
    </row>
    <row r="34" spans="2:19" ht="15.75" customHeight="1" outlineLevel="1">
      <c r="B34" s="401">
        <v>2004</v>
      </c>
      <c r="C34" s="497" t="s">
        <v>842</v>
      </c>
      <c r="D34" s="498" t="s">
        <v>840</v>
      </c>
      <c r="E34" s="168">
        <v>0</v>
      </c>
      <c r="F34" s="168">
        <f>E34*'Прайс-лист'!I3*(1-'Прайс-лист'!$E$3)</f>
        <v>0</v>
      </c>
      <c r="G34" s="137">
        <v>0</v>
      </c>
      <c r="H34" s="169">
        <f t="shared" si="0"/>
        <v>0</v>
      </c>
      <c r="I34" s="50"/>
      <c r="J34" s="240" t="s">
        <v>1764</v>
      </c>
      <c r="K34" s="506" t="s">
        <v>1777</v>
      </c>
      <c r="L34" s="243"/>
      <c r="M34" s="243"/>
      <c r="N34" s="243"/>
      <c r="O34" s="239"/>
      <c r="P34" s="396" t="s">
        <v>1981</v>
      </c>
      <c r="Q34" s="240"/>
      <c r="R34" s="50"/>
      <c r="S34" s="50"/>
    </row>
    <row r="35" spans="2:19" ht="15.75" customHeight="1" outlineLevel="1">
      <c r="B35" s="401">
        <v>3050</v>
      </c>
      <c r="C35" s="497" t="s">
        <v>841</v>
      </c>
      <c r="D35" s="498" t="s">
        <v>840</v>
      </c>
      <c r="E35" s="168">
        <v>23</v>
      </c>
      <c r="F35" s="168">
        <f>E35*'Прайс-лист'!I3*(1-'Прайс-лист'!$E$3)</f>
        <v>18.400000000000002</v>
      </c>
      <c r="G35" s="137">
        <v>0</v>
      </c>
      <c r="H35" s="169">
        <f t="shared" si="0"/>
        <v>0</v>
      </c>
      <c r="I35" s="50"/>
      <c r="J35" s="240"/>
      <c r="K35" s="506" t="s">
        <v>2166</v>
      </c>
      <c r="L35" s="240"/>
      <c r="M35" s="240"/>
      <c r="N35" s="240"/>
      <c r="O35" s="240"/>
      <c r="P35" s="239"/>
      <c r="Q35" s="396"/>
      <c r="R35" s="50"/>
      <c r="S35" s="50"/>
    </row>
    <row r="36" spans="2:19" ht="15.75" customHeight="1" outlineLevel="1">
      <c r="B36" s="399" t="s">
        <v>1951</v>
      </c>
      <c r="C36" s="500" t="s">
        <v>1954</v>
      </c>
      <c r="D36" s="498" t="s">
        <v>840</v>
      </c>
      <c r="E36" s="168">
        <v>0</v>
      </c>
      <c r="F36" s="168">
        <f>E36*'Прайс-лист'!I3*(1-'Прайс-лист'!$E$3)</f>
        <v>0</v>
      </c>
      <c r="G36" s="137">
        <v>0</v>
      </c>
      <c r="H36" s="169">
        <f t="shared" si="0"/>
        <v>0</v>
      </c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</row>
    <row r="37" spans="2:19" ht="15.75" customHeight="1" outlineLevel="1">
      <c r="B37" s="686" t="s">
        <v>6</v>
      </c>
      <c r="C37" s="686"/>
      <c r="D37" s="686"/>
      <c r="E37" s="686"/>
      <c r="F37" s="686"/>
      <c r="G37" s="686"/>
      <c r="H37" s="68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</row>
    <row r="38" spans="2:19" ht="15.75" customHeight="1" outlineLevel="1">
      <c r="B38" s="401">
        <v>4144</v>
      </c>
      <c r="C38" s="683" t="s">
        <v>1984</v>
      </c>
      <c r="D38" s="683"/>
      <c r="E38" s="168">
        <v>23</v>
      </c>
      <c r="F38" s="168">
        <f>E38*'Прайс-лист'!I3*(1-'Прайс-лист'!$E$3)</f>
        <v>18.400000000000002</v>
      </c>
      <c r="G38" s="137">
        <v>0</v>
      </c>
      <c r="H38" s="169">
        <f t="shared" ref="H38:H51" si="1">F38*G38</f>
        <v>0</v>
      </c>
    </row>
    <row r="39" spans="2:19" ht="15.75" customHeight="1" outlineLevel="1">
      <c r="B39" s="104">
        <v>2414</v>
      </c>
      <c r="C39" s="677" t="s">
        <v>1739</v>
      </c>
      <c r="D39" s="677"/>
      <c r="E39" s="168">
        <v>231</v>
      </c>
      <c r="F39" s="168">
        <f>E39*'Прайс-лист'!I3*(1-'Прайс-лист'!$E$3)</f>
        <v>184.8</v>
      </c>
      <c r="G39" s="137">
        <v>0</v>
      </c>
      <c r="H39" s="169">
        <f t="shared" si="1"/>
        <v>0</v>
      </c>
    </row>
    <row r="40" spans="2:19" ht="15.75" customHeight="1" outlineLevel="1">
      <c r="B40" s="104">
        <v>2336</v>
      </c>
      <c r="C40" s="677" t="s">
        <v>67</v>
      </c>
      <c r="D40" s="677"/>
      <c r="E40" s="168">
        <v>65</v>
      </c>
      <c r="F40" s="168">
        <f>E40*'Прайс-лист'!I3*(1-'Прайс-лист'!$E$3)</f>
        <v>52</v>
      </c>
      <c r="G40" s="137">
        <v>0</v>
      </c>
      <c r="H40" s="169">
        <f t="shared" si="1"/>
        <v>0</v>
      </c>
    </row>
    <row r="41" spans="2:19" ht="15.75" customHeight="1" outlineLevel="1">
      <c r="B41" s="104">
        <v>2508</v>
      </c>
      <c r="C41" s="677" t="s">
        <v>77</v>
      </c>
      <c r="D41" s="677"/>
      <c r="E41" s="168">
        <v>626</v>
      </c>
      <c r="F41" s="168">
        <f>E41*'Прайс-лист'!I3*(1-'Прайс-лист'!$E$3)</f>
        <v>500.8</v>
      </c>
      <c r="G41" s="137">
        <v>0</v>
      </c>
      <c r="H41" s="169">
        <f t="shared" si="1"/>
        <v>0</v>
      </c>
    </row>
    <row r="42" spans="2:19" ht="15.75" customHeight="1" outlineLevel="1">
      <c r="B42" s="104">
        <v>2701</v>
      </c>
      <c r="C42" s="677" t="s">
        <v>2102</v>
      </c>
      <c r="D42" s="677"/>
      <c r="E42" s="168">
        <v>528</v>
      </c>
      <c r="F42" s="168">
        <f>E42*'Прайс-лист'!I3*(1-'Прайс-лист'!$E$3)</f>
        <v>422.40000000000003</v>
      </c>
      <c r="G42" s="137">
        <v>0</v>
      </c>
      <c r="H42" s="169">
        <f t="shared" si="1"/>
        <v>0</v>
      </c>
    </row>
    <row r="43" spans="2:19" ht="15.75" customHeight="1" outlineLevel="1">
      <c r="B43" s="104">
        <v>2702</v>
      </c>
      <c r="C43" s="677" t="s">
        <v>89</v>
      </c>
      <c r="D43" s="677"/>
      <c r="E43" s="168">
        <v>590</v>
      </c>
      <c r="F43" s="168">
        <f>E43*'Прайс-лист'!I3*(1-'Прайс-лист'!$E$3)</f>
        <v>472</v>
      </c>
      <c r="G43" s="137">
        <v>0</v>
      </c>
      <c r="H43" s="169">
        <f t="shared" si="1"/>
        <v>0</v>
      </c>
    </row>
    <row r="44" spans="2:19" ht="15.75" customHeight="1" outlineLevel="1">
      <c r="B44" s="104">
        <v>2421</v>
      </c>
      <c r="C44" s="677" t="s">
        <v>51</v>
      </c>
      <c r="D44" s="677"/>
      <c r="E44" s="168">
        <v>468</v>
      </c>
      <c r="F44" s="168">
        <f>E44*'Прайс-лист'!I3*(1-'Прайс-лист'!$E$3)</f>
        <v>374.40000000000003</v>
      </c>
      <c r="G44" s="137">
        <v>0</v>
      </c>
      <c r="H44" s="169">
        <f t="shared" si="1"/>
        <v>0</v>
      </c>
    </row>
    <row r="45" spans="2:19" ht="15.75" customHeight="1" outlineLevel="1">
      <c r="B45" s="104">
        <v>2909</v>
      </c>
      <c r="C45" s="677" t="s">
        <v>8</v>
      </c>
      <c r="D45" s="677"/>
      <c r="E45" s="168">
        <v>124</v>
      </c>
      <c r="F45" s="168">
        <f>E45*'Прайс-лист'!I3*(1-'Прайс-лист'!$E$3)</f>
        <v>99.2</v>
      </c>
      <c r="G45" s="137">
        <v>0</v>
      </c>
      <c r="H45" s="169">
        <f t="shared" si="1"/>
        <v>0</v>
      </c>
    </row>
    <row r="46" spans="2:19" ht="15.75" customHeight="1" outlineLevel="1">
      <c r="B46" s="104">
        <v>2910</v>
      </c>
      <c r="C46" s="677" t="s">
        <v>74</v>
      </c>
      <c r="D46" s="677"/>
      <c r="E46" s="168">
        <v>154</v>
      </c>
      <c r="F46" s="168">
        <f>E46*'Прайс-лист'!I3*(1-'Прайс-лист'!$E$3)</f>
        <v>123.2</v>
      </c>
      <c r="G46" s="137">
        <v>0</v>
      </c>
      <c r="H46" s="169">
        <f t="shared" si="1"/>
        <v>0</v>
      </c>
    </row>
    <row r="47" spans="2:19" ht="15.75" customHeight="1" outlineLevel="1">
      <c r="B47" s="104">
        <v>2870</v>
      </c>
      <c r="C47" s="677" t="s">
        <v>10</v>
      </c>
      <c r="D47" s="677"/>
      <c r="E47" s="168">
        <v>246</v>
      </c>
      <c r="F47" s="168">
        <f>E47*'Прайс-лист'!I3*(1-'Прайс-лист'!$E$3)</f>
        <v>196.8</v>
      </c>
      <c r="G47" s="137">
        <v>0</v>
      </c>
      <c r="H47" s="169">
        <f t="shared" si="1"/>
        <v>0</v>
      </c>
    </row>
    <row r="48" spans="2:19" ht="15.75" customHeight="1" outlineLevel="1">
      <c r="B48" s="104">
        <v>287001</v>
      </c>
      <c r="C48" s="677" t="s">
        <v>843</v>
      </c>
      <c r="D48" s="677"/>
      <c r="E48" s="168">
        <v>246</v>
      </c>
      <c r="F48" s="168">
        <f>E48*'Прайс-лист'!I3*(1-'Прайс-лист'!$E$3)</f>
        <v>196.8</v>
      </c>
      <c r="G48" s="137">
        <v>0</v>
      </c>
      <c r="H48" s="169">
        <f t="shared" si="1"/>
        <v>0</v>
      </c>
    </row>
    <row r="49" spans="2:8" ht="15.75" customHeight="1" outlineLevel="1">
      <c r="B49" s="104">
        <v>2849</v>
      </c>
      <c r="C49" s="677" t="s">
        <v>86</v>
      </c>
      <c r="D49" s="677"/>
      <c r="E49" s="168">
        <v>77</v>
      </c>
      <c r="F49" s="168">
        <f>E49*'Прайс-лист'!I3*(1-'Прайс-лист'!$E$3)</f>
        <v>61.6</v>
      </c>
      <c r="G49" s="137">
        <v>0</v>
      </c>
      <c r="H49" s="169">
        <f t="shared" si="1"/>
        <v>0</v>
      </c>
    </row>
    <row r="50" spans="2:8" ht="15.75" customHeight="1" outlineLevel="1">
      <c r="B50" s="104">
        <v>2391</v>
      </c>
      <c r="C50" s="677" t="s">
        <v>69</v>
      </c>
      <c r="D50" s="677"/>
      <c r="E50" s="168">
        <v>530</v>
      </c>
      <c r="F50" s="168">
        <f>E50*'Прайс-лист'!I3*(1-'Прайс-лист'!$E$3)</f>
        <v>424</v>
      </c>
      <c r="G50" s="137">
        <v>0</v>
      </c>
      <c r="H50" s="169">
        <f t="shared" si="1"/>
        <v>0</v>
      </c>
    </row>
    <row r="51" spans="2:8" ht="15.75" customHeight="1" outlineLevel="1">
      <c r="B51" s="104">
        <v>2396</v>
      </c>
      <c r="C51" s="677" t="s">
        <v>75</v>
      </c>
      <c r="D51" s="677"/>
      <c r="E51" s="168">
        <v>710</v>
      </c>
      <c r="F51" s="168">
        <f>E51*'Прайс-лист'!I3*(1-'Прайс-лист'!$E$3)</f>
        <v>568</v>
      </c>
      <c r="G51" s="137">
        <v>0</v>
      </c>
      <c r="H51" s="169">
        <f t="shared" si="1"/>
        <v>0</v>
      </c>
    </row>
    <row r="52" spans="2:8" ht="15.75" customHeight="1">
      <c r="B52" s="13"/>
      <c r="C52" s="52"/>
      <c r="D52" s="52"/>
      <c r="E52" s="54"/>
      <c r="F52" s="54"/>
      <c r="G52" s="27" t="s">
        <v>11</v>
      </c>
      <c r="H52" s="170">
        <f>SUM(H25:H51)</f>
        <v>3116</v>
      </c>
    </row>
  </sheetData>
  <sortState ref="A38:H51">
    <sortCondition ref="A38"/>
  </sortState>
  <mergeCells count="60">
    <mergeCell ref="R2:S2"/>
    <mergeCell ref="C39:D39"/>
    <mergeCell ref="C40:D40"/>
    <mergeCell ref="B2:H2"/>
    <mergeCell ref="F15:G15"/>
    <mergeCell ref="F16:G16"/>
    <mergeCell ref="F17:G17"/>
    <mergeCell ref="F18:G18"/>
    <mergeCell ref="F19:G19"/>
    <mergeCell ref="C4:D4"/>
    <mergeCell ref="C5:D5"/>
    <mergeCell ref="C6:D6"/>
    <mergeCell ref="C7:D7"/>
    <mergeCell ref="C8:D8"/>
    <mergeCell ref="C9:D9"/>
    <mergeCell ref="C10:D10"/>
    <mergeCell ref="C41:D41"/>
    <mergeCell ref="C42:D42"/>
    <mergeCell ref="C12:D12"/>
    <mergeCell ref="C13:D13"/>
    <mergeCell ref="C14:D14"/>
    <mergeCell ref="C15:D15"/>
    <mergeCell ref="C16:D16"/>
    <mergeCell ref="B26:H26"/>
    <mergeCell ref="C22:D22"/>
    <mergeCell ref="C25:D25"/>
    <mergeCell ref="C17:D17"/>
    <mergeCell ref="C18:D18"/>
    <mergeCell ref="C19:D19"/>
    <mergeCell ref="C20:D20"/>
    <mergeCell ref="F21:G21"/>
    <mergeCell ref="C27:H27"/>
    <mergeCell ref="C48:D48"/>
    <mergeCell ref="C49:D49"/>
    <mergeCell ref="C50:D50"/>
    <mergeCell ref="C51:D51"/>
    <mergeCell ref="C43:D43"/>
    <mergeCell ref="C44:D44"/>
    <mergeCell ref="C45:D45"/>
    <mergeCell ref="C46:D46"/>
    <mergeCell ref="C47:D47"/>
    <mergeCell ref="C11:D11"/>
    <mergeCell ref="B37:H37"/>
    <mergeCell ref="C38:D38"/>
    <mergeCell ref="B28:H28"/>
    <mergeCell ref="F13:G13"/>
    <mergeCell ref="F14:G14"/>
    <mergeCell ref="F20:G20"/>
    <mergeCell ref="C21:D21"/>
    <mergeCell ref="F22:G22"/>
    <mergeCell ref="B3:H3"/>
    <mergeCell ref="F4:G4"/>
    <mergeCell ref="F5:G5"/>
    <mergeCell ref="F6:G6"/>
    <mergeCell ref="F7:G7"/>
    <mergeCell ref="F8:G8"/>
    <mergeCell ref="F9:G9"/>
    <mergeCell ref="F10:G10"/>
    <mergeCell ref="F11:G11"/>
    <mergeCell ref="F12:G12"/>
  </mergeCells>
  <dataValidations count="8">
    <dataValidation type="list" allowBlank="1" showInputMessage="1" showErrorMessage="1" sqref="D33">
      <formula1>$N$29:$N$32</formula1>
    </dataValidation>
    <dataValidation type="list" allowBlank="1" showInputMessage="1" showErrorMessage="1" sqref="D32">
      <formula1>$M$29:$M$32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5">
      <formula1>$P$29:$P$34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6">
      <formula1>$Q$29:$Q$31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B2:P75"/>
  <sheetViews>
    <sheetView showGridLines="0" zoomScaleNormal="100" workbookViewId="0">
      <pane ySplit="2" topLeftCell="A3" activePane="bottomLeft" state="frozen"/>
      <selection pane="bottomLeft" activeCell="R48" sqref="R48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0.7109375" style="50" customWidth="1"/>
    <col min="5" max="5" width="5.7109375" style="50" customWidth="1"/>
    <col min="6" max="6" width="11.85546875" style="177" hidden="1" customWidth="1"/>
    <col min="7" max="7" width="15.7109375" style="58" customWidth="1"/>
    <col min="8" max="8" width="10.7109375" style="50" customWidth="1"/>
    <col min="9" max="9" width="15.7109375" style="58" customWidth="1"/>
    <col min="10" max="10" width="9.140625" style="50"/>
    <col min="11" max="13" width="15.7109375" style="238" hidden="1" customWidth="1" outlineLevel="1"/>
    <col min="14" max="14" width="15.7109375" style="50" hidden="1" customWidth="1" outlineLevel="1"/>
    <col min="15" max="15" width="9.140625" style="50" collapsed="1"/>
    <col min="16" max="16384" width="9.140625" style="50"/>
  </cols>
  <sheetData>
    <row r="2" spans="2:16" ht="15.75" customHeight="1">
      <c r="B2" s="680" t="s">
        <v>2146</v>
      </c>
      <c r="C2" s="680"/>
      <c r="D2" s="680"/>
      <c r="E2" s="680"/>
      <c r="F2" s="680"/>
      <c r="G2" s="680"/>
      <c r="H2" s="680"/>
      <c r="I2" s="680"/>
      <c r="O2" s="679" t="s">
        <v>1986</v>
      </c>
      <c r="P2" s="679"/>
    </row>
    <row r="3" spans="2:16" ht="15.75" hidden="1" customHeight="1" outlineLevel="1">
      <c r="B3" s="681" t="s">
        <v>19</v>
      </c>
      <c r="C3" s="681"/>
      <c r="D3" s="681"/>
      <c r="E3" s="681"/>
      <c r="F3" s="681"/>
      <c r="G3" s="681"/>
      <c r="H3" s="681"/>
      <c r="I3" s="681"/>
    </row>
    <row r="4" spans="2:16" ht="15.75" hidden="1" customHeight="1" outlineLevel="1">
      <c r="B4" s="67"/>
      <c r="C4" s="677" t="s">
        <v>20</v>
      </c>
      <c r="D4" s="677"/>
      <c r="E4" s="413"/>
      <c r="F4" s="78"/>
      <c r="G4" s="678">
        <v>850</v>
      </c>
      <c r="H4" s="678"/>
      <c r="I4" s="73"/>
    </row>
    <row r="5" spans="2:16" ht="15.75" hidden="1" customHeight="1" outlineLevel="1">
      <c r="B5" s="67"/>
      <c r="C5" s="677" t="s">
        <v>21</v>
      </c>
      <c r="D5" s="677"/>
      <c r="E5" s="413"/>
      <c r="F5" s="78"/>
      <c r="G5" s="678">
        <v>640</v>
      </c>
      <c r="H5" s="678"/>
      <c r="I5" s="73"/>
    </row>
    <row r="6" spans="2:16" ht="15.75" hidden="1" customHeight="1" outlineLevel="1">
      <c r="B6" s="67"/>
      <c r="C6" s="677" t="s">
        <v>22</v>
      </c>
      <c r="D6" s="677"/>
      <c r="E6" s="413"/>
      <c r="F6" s="78"/>
      <c r="G6" s="678">
        <v>295</v>
      </c>
      <c r="H6" s="678"/>
      <c r="I6" s="73"/>
    </row>
    <row r="7" spans="2:16" ht="15.75" hidden="1" customHeight="1" outlineLevel="1">
      <c r="B7" s="67"/>
      <c r="C7" s="677" t="s">
        <v>23</v>
      </c>
      <c r="D7" s="677"/>
      <c r="E7" s="413"/>
      <c r="F7" s="78"/>
      <c r="G7" s="678">
        <v>175</v>
      </c>
      <c r="H7" s="678"/>
      <c r="I7" s="73"/>
    </row>
    <row r="8" spans="2:16" ht="15.75" hidden="1" customHeight="1" outlineLevel="1">
      <c r="B8" s="67"/>
      <c r="C8" s="677" t="s">
        <v>24</v>
      </c>
      <c r="D8" s="677"/>
      <c r="E8" s="413"/>
      <c r="F8" s="78"/>
      <c r="G8" s="678">
        <v>60</v>
      </c>
      <c r="H8" s="678"/>
      <c r="I8" s="73"/>
    </row>
    <row r="9" spans="2:16" ht="15.75" hidden="1" customHeight="1" outlineLevel="1">
      <c r="B9" s="67"/>
      <c r="C9" s="677" t="s">
        <v>40</v>
      </c>
      <c r="D9" s="677"/>
      <c r="E9" s="413"/>
      <c r="F9" s="78"/>
      <c r="G9" s="678">
        <v>1200</v>
      </c>
      <c r="H9" s="678"/>
      <c r="I9" s="73"/>
    </row>
    <row r="10" spans="2:16" ht="15.75" hidden="1" customHeight="1" outlineLevel="1">
      <c r="B10" s="67"/>
      <c r="C10" s="677" t="s">
        <v>25</v>
      </c>
      <c r="D10" s="677"/>
      <c r="E10" s="413"/>
      <c r="F10" s="78"/>
      <c r="G10" s="678">
        <v>2080</v>
      </c>
      <c r="H10" s="678"/>
      <c r="I10" s="73"/>
    </row>
    <row r="11" spans="2:16" ht="15.75" hidden="1" customHeight="1" outlineLevel="1">
      <c r="B11" s="67"/>
      <c r="C11" s="677" t="s">
        <v>26</v>
      </c>
      <c r="D11" s="677"/>
      <c r="E11" s="413"/>
      <c r="F11" s="78"/>
      <c r="G11" s="678">
        <v>12</v>
      </c>
      <c r="H11" s="678"/>
      <c r="I11" s="73"/>
    </row>
    <row r="12" spans="2:16" ht="15.75" hidden="1" customHeight="1" outlineLevel="1">
      <c r="B12" s="67"/>
      <c r="C12" s="677" t="s">
        <v>27</v>
      </c>
      <c r="D12" s="677"/>
      <c r="E12" s="413"/>
      <c r="F12" s="78"/>
      <c r="G12" s="678">
        <v>5</v>
      </c>
      <c r="H12" s="678"/>
      <c r="I12" s="73"/>
    </row>
    <row r="13" spans="2:16" ht="15.75" hidden="1" customHeight="1" outlineLevel="1">
      <c r="B13" s="67"/>
      <c r="C13" s="677" t="s">
        <v>28</v>
      </c>
      <c r="D13" s="677"/>
      <c r="E13" s="413"/>
      <c r="F13" s="78"/>
      <c r="G13" s="678">
        <v>300</v>
      </c>
      <c r="H13" s="678"/>
      <c r="I13" s="73"/>
    </row>
    <row r="14" spans="2:16" ht="15.75" hidden="1" customHeight="1" outlineLevel="1">
      <c r="B14" s="67"/>
      <c r="C14" s="677" t="s">
        <v>29</v>
      </c>
      <c r="D14" s="677"/>
      <c r="E14" s="413"/>
      <c r="F14" s="78"/>
      <c r="G14" s="678" t="s">
        <v>866</v>
      </c>
      <c r="H14" s="678"/>
      <c r="I14" s="73"/>
    </row>
    <row r="15" spans="2:16" ht="15.75" hidden="1" customHeight="1" outlineLevel="1">
      <c r="B15" s="67"/>
      <c r="C15" s="677" t="s">
        <v>30</v>
      </c>
      <c r="D15" s="677"/>
      <c r="E15" s="413"/>
      <c r="F15" s="78"/>
      <c r="G15" s="678">
        <v>480</v>
      </c>
      <c r="H15" s="678"/>
      <c r="I15" s="73"/>
    </row>
    <row r="16" spans="2:16" ht="15.75" hidden="1" customHeight="1" outlineLevel="1">
      <c r="B16" s="67"/>
      <c r="C16" s="677" t="s">
        <v>861</v>
      </c>
      <c r="D16" s="677"/>
      <c r="E16" s="413"/>
      <c r="F16" s="78"/>
      <c r="G16" s="678" t="s">
        <v>865</v>
      </c>
      <c r="H16" s="678"/>
      <c r="I16" s="73"/>
    </row>
    <row r="17" spans="2:14" ht="15.75" hidden="1" customHeight="1" outlineLevel="1">
      <c r="B17" s="67"/>
      <c r="C17" s="677" t="s">
        <v>32</v>
      </c>
      <c r="D17" s="677"/>
      <c r="E17" s="413"/>
      <c r="F17" s="78"/>
      <c r="G17" s="678" t="s">
        <v>862</v>
      </c>
      <c r="H17" s="678"/>
      <c r="I17" s="73"/>
    </row>
    <row r="18" spans="2:14" ht="15.75" hidden="1" customHeight="1" outlineLevel="1">
      <c r="B18" s="67"/>
      <c r="C18" s="677" t="s">
        <v>34</v>
      </c>
      <c r="D18" s="677"/>
      <c r="E18" s="413"/>
      <c r="F18" s="78"/>
      <c r="G18" s="678" t="s">
        <v>35</v>
      </c>
      <c r="H18" s="678"/>
      <c r="I18" s="73"/>
    </row>
    <row r="19" spans="2:14" ht="15.75" hidden="1" customHeight="1" outlineLevel="1">
      <c r="B19" s="67"/>
      <c r="C19" s="677" t="s">
        <v>41</v>
      </c>
      <c r="D19" s="677"/>
      <c r="E19" s="413"/>
      <c r="F19" s="78"/>
      <c r="G19" s="678" t="s">
        <v>864</v>
      </c>
      <c r="H19" s="678"/>
      <c r="I19" s="73"/>
    </row>
    <row r="20" spans="2:14" ht="15.75" hidden="1" customHeight="1" outlineLevel="1">
      <c r="B20" s="67"/>
      <c r="C20" s="682" t="s">
        <v>183</v>
      </c>
      <c r="D20" s="682"/>
      <c r="E20" s="416"/>
      <c r="F20" s="78"/>
      <c r="G20" s="678" t="s">
        <v>863</v>
      </c>
      <c r="H20" s="678"/>
      <c r="I20" s="73"/>
    </row>
    <row r="21" spans="2:14" ht="15.75" hidden="1" customHeight="1" outlineLevel="1">
      <c r="B21" s="67"/>
      <c r="C21" s="682" t="s">
        <v>184</v>
      </c>
      <c r="D21" s="682"/>
      <c r="E21" s="416"/>
      <c r="F21" s="78"/>
      <c r="G21" s="678" t="s">
        <v>191</v>
      </c>
      <c r="H21" s="678"/>
      <c r="I21" s="73"/>
    </row>
    <row r="22" spans="2:14" ht="15.75" hidden="1" customHeight="1" outlineLevel="1">
      <c r="B22" s="67"/>
      <c r="C22" s="682" t="s">
        <v>186</v>
      </c>
      <c r="D22" s="682"/>
      <c r="E22" s="416"/>
      <c r="F22" s="78"/>
      <c r="G22" s="678" t="s">
        <v>208</v>
      </c>
      <c r="H22" s="678"/>
      <c r="I22" s="73"/>
    </row>
    <row r="23" spans="2:14" ht="15.75" hidden="1" customHeight="1" outlineLevel="1">
      <c r="B23" s="67"/>
      <c r="C23" s="682" t="s">
        <v>39</v>
      </c>
      <c r="D23" s="682"/>
      <c r="E23" s="416"/>
      <c r="F23" s="78"/>
      <c r="G23" s="678">
        <v>1450</v>
      </c>
      <c r="H23" s="678"/>
      <c r="I23" s="73"/>
    </row>
    <row r="24" spans="2:14" ht="15.75" hidden="1" customHeight="1" outlineLevel="1">
      <c r="B24" s="91"/>
      <c r="C24" s="159" t="s">
        <v>867</v>
      </c>
      <c r="D24" s="159"/>
      <c r="E24" s="159"/>
      <c r="F24" s="81"/>
      <c r="G24" s="92"/>
      <c r="H24" s="92"/>
      <c r="I24" s="122"/>
    </row>
    <row r="25" spans="2:14" ht="15.75" customHeight="1" collapsed="1">
      <c r="B25" s="91"/>
      <c r="C25" s="94"/>
      <c r="D25" s="94"/>
      <c r="E25" s="94"/>
      <c r="F25" s="183"/>
      <c r="G25" s="94"/>
      <c r="H25" s="94"/>
      <c r="I25" s="93"/>
    </row>
    <row r="26" spans="2:14" ht="15.75" customHeight="1" outlineLevel="1">
      <c r="B26" s="64" t="s">
        <v>43</v>
      </c>
      <c r="C26" s="213" t="s">
        <v>48</v>
      </c>
      <c r="D26" s="130"/>
      <c r="E26" s="213"/>
      <c r="F26" s="175" t="s">
        <v>1</v>
      </c>
      <c r="G26" s="130" t="s">
        <v>1</v>
      </c>
      <c r="H26" s="130" t="s">
        <v>44</v>
      </c>
      <c r="I26" s="65" t="s">
        <v>45</v>
      </c>
    </row>
    <row r="27" spans="2:14" ht="15.75" customHeight="1" outlineLevel="1">
      <c r="B27" s="128">
        <v>1190</v>
      </c>
      <c r="C27" s="677" t="s">
        <v>173</v>
      </c>
      <c r="D27" s="677"/>
      <c r="E27" s="413"/>
      <c r="F27" s="165">
        <v>47111</v>
      </c>
      <c r="G27" s="168">
        <f>F27*'Прайс-лист'!I3*(1-'Прайс-лист'!$E$3)</f>
        <v>37688.800000000003</v>
      </c>
      <c r="H27" s="128"/>
      <c r="I27" s="169">
        <f>G27</f>
        <v>37688.800000000003</v>
      </c>
    </row>
    <row r="28" spans="2:14" ht="15.75" hidden="1" customHeight="1" outlineLevel="2">
      <c r="B28" s="686" t="s">
        <v>1768</v>
      </c>
      <c r="C28" s="686"/>
      <c r="D28" s="686"/>
      <c r="E28" s="686"/>
      <c r="F28" s="686"/>
      <c r="G28" s="686"/>
      <c r="H28" s="686"/>
      <c r="I28" s="686"/>
    </row>
    <row r="29" spans="2:14" ht="319.5" hidden="1" customHeight="1" outlineLevel="2">
      <c r="B29" s="128"/>
      <c r="C29" s="685" t="s">
        <v>2154</v>
      </c>
      <c r="D29" s="685"/>
      <c r="E29" s="685"/>
      <c r="F29" s="685"/>
      <c r="G29" s="685"/>
      <c r="H29" s="685"/>
      <c r="I29" s="685"/>
    </row>
    <row r="30" spans="2:14" ht="15.75" customHeight="1" outlineLevel="1" collapsed="1">
      <c r="B30" s="686" t="s">
        <v>1936</v>
      </c>
      <c r="C30" s="686"/>
      <c r="D30" s="686"/>
      <c r="E30" s="686"/>
      <c r="F30" s="686"/>
      <c r="G30" s="686"/>
      <c r="H30" s="686"/>
      <c r="I30" s="686"/>
    </row>
    <row r="31" spans="2:14" ht="15.75" customHeight="1" outlineLevel="1">
      <c r="B31" s="128">
        <v>2486</v>
      </c>
      <c r="C31" s="490" t="s">
        <v>5</v>
      </c>
      <c r="D31" s="688" t="s">
        <v>840</v>
      </c>
      <c r="E31" s="688"/>
      <c r="F31" s="200">
        <v>1129</v>
      </c>
      <c r="G31" s="168">
        <f>F31*'Прайс-лист'!I3*(1-'Прайс-лист'!$E$3)</f>
        <v>903.2</v>
      </c>
      <c r="H31" s="137">
        <v>0</v>
      </c>
      <c r="I31" s="169">
        <f t="shared" ref="I31:I37" si="0">G31*H31</f>
        <v>0</v>
      </c>
      <c r="K31" s="235" t="s">
        <v>840</v>
      </c>
      <c r="L31" s="235" t="s">
        <v>840</v>
      </c>
      <c r="M31" s="235" t="s">
        <v>1983</v>
      </c>
      <c r="N31" s="235" t="s">
        <v>840</v>
      </c>
    </row>
    <row r="32" spans="2:14" ht="15.75" customHeight="1" outlineLevel="1">
      <c r="B32" s="128">
        <v>211501</v>
      </c>
      <c r="C32" s="677" t="s">
        <v>2173</v>
      </c>
      <c r="D32" s="677"/>
      <c r="E32" s="677"/>
      <c r="F32" s="200">
        <v>1000</v>
      </c>
      <c r="G32" s="168">
        <f>F32*'Прайс-лист'!I3*(1-'Прайс-лист'!$E$3)</f>
        <v>800</v>
      </c>
      <c r="H32" s="137">
        <v>0</v>
      </c>
      <c r="I32" s="169">
        <f t="shared" si="0"/>
        <v>0</v>
      </c>
      <c r="K32" s="237" t="s">
        <v>1762</v>
      </c>
      <c r="L32" s="396" t="s">
        <v>1973</v>
      </c>
      <c r="M32" s="396" t="s">
        <v>1975</v>
      </c>
      <c r="N32" s="237" t="s">
        <v>1765</v>
      </c>
    </row>
    <row r="33" spans="2:14" ht="15.75" customHeight="1" outlineLevel="1">
      <c r="B33" s="491">
        <v>211502</v>
      </c>
      <c r="C33" s="677" t="s">
        <v>2174</v>
      </c>
      <c r="D33" s="677"/>
      <c r="E33" s="677"/>
      <c r="F33" s="200">
        <v>2000</v>
      </c>
      <c r="G33" s="168">
        <f>F33*'Прайс-лист'!I3*(1-'Прайс-лист'!$E$3)</f>
        <v>1600</v>
      </c>
      <c r="H33" s="137">
        <v>0</v>
      </c>
      <c r="I33" s="169">
        <f t="shared" ref="I33" si="1">G33*H33</f>
        <v>0</v>
      </c>
      <c r="K33" s="237" t="s">
        <v>1939</v>
      </c>
      <c r="L33" s="396" t="s">
        <v>1974</v>
      </c>
      <c r="M33" s="396" t="s">
        <v>1976</v>
      </c>
      <c r="N33" s="237" t="s">
        <v>1766</v>
      </c>
    </row>
    <row r="34" spans="2:14" ht="15.75" customHeight="1" outlineLevel="1">
      <c r="B34" s="128">
        <v>2004</v>
      </c>
      <c r="C34" s="223" t="s">
        <v>842</v>
      </c>
      <c r="D34" s="689" t="s">
        <v>840</v>
      </c>
      <c r="E34" s="689"/>
      <c r="F34" s="200">
        <v>0</v>
      </c>
      <c r="G34" s="168">
        <f>F34*'Прайс-лист'!I3*(1-'Прайс-лист'!$E$3)</f>
        <v>0</v>
      </c>
      <c r="H34" s="137">
        <v>0</v>
      </c>
      <c r="I34" s="169">
        <f t="shared" si="0"/>
        <v>0</v>
      </c>
      <c r="K34" s="237" t="s">
        <v>1938</v>
      </c>
      <c r="L34" s="373"/>
      <c r="M34" s="396" t="s">
        <v>1977</v>
      </c>
      <c r="N34" s="237" t="s">
        <v>1767</v>
      </c>
    </row>
    <row r="35" spans="2:14" ht="15.75" customHeight="1" outlineLevel="1">
      <c r="B35" s="233">
        <v>3077</v>
      </c>
      <c r="C35" s="377" t="s">
        <v>1982</v>
      </c>
      <c r="D35" s="689" t="s">
        <v>1983</v>
      </c>
      <c r="E35" s="689"/>
      <c r="F35" s="200">
        <v>457</v>
      </c>
      <c r="G35" s="168">
        <f>F35*'Прайс-лист'!I3*(1-'Прайс-лист'!$E$3)</f>
        <v>365.6</v>
      </c>
      <c r="H35" s="137">
        <v>0</v>
      </c>
      <c r="I35" s="169">
        <f t="shared" si="0"/>
        <v>0</v>
      </c>
      <c r="K35" s="240" t="s">
        <v>1763</v>
      </c>
      <c r="L35" s="237"/>
      <c r="M35" s="396" t="s">
        <v>1978</v>
      </c>
      <c r="N35" s="240" t="s">
        <v>2082</v>
      </c>
    </row>
    <row r="36" spans="2:14" ht="15.75" customHeight="1" outlineLevel="1">
      <c r="B36" s="233">
        <v>3506</v>
      </c>
      <c r="C36" s="357" t="s">
        <v>1760</v>
      </c>
      <c r="D36" s="688" t="s">
        <v>840</v>
      </c>
      <c r="E36" s="688"/>
      <c r="F36" s="200">
        <v>2000</v>
      </c>
      <c r="G36" s="168">
        <f>F36*'Прайс-лист'!I3*(1-'Прайс-лист'!$E$3)</f>
        <v>1600</v>
      </c>
      <c r="H36" s="137">
        <v>0</v>
      </c>
      <c r="I36" s="169">
        <f t="shared" si="0"/>
        <v>0</v>
      </c>
      <c r="K36" s="240" t="s">
        <v>1764</v>
      </c>
      <c r="L36" s="239"/>
      <c r="M36" s="396" t="s">
        <v>1979</v>
      </c>
      <c r="N36" s="239"/>
    </row>
    <row r="37" spans="2:14" ht="15.75" customHeight="1" outlineLevel="1">
      <c r="B37" s="370">
        <v>2565</v>
      </c>
      <c r="C37" s="677" t="s">
        <v>2104</v>
      </c>
      <c r="D37" s="677"/>
      <c r="E37" s="413"/>
      <c r="F37" s="200">
        <v>291</v>
      </c>
      <c r="G37" s="168">
        <f>F37*'Прайс-лист'!I3*(1-'Прайс-лист'!$E$3)</f>
        <v>232.8</v>
      </c>
      <c r="H37" s="137">
        <v>0</v>
      </c>
      <c r="I37" s="169">
        <f t="shared" si="0"/>
        <v>0</v>
      </c>
      <c r="M37" s="396" t="s">
        <v>1980</v>
      </c>
    </row>
    <row r="38" spans="2:14" ht="15.75" customHeight="1" outlineLevel="1">
      <c r="B38" s="684" t="s">
        <v>6</v>
      </c>
      <c r="C38" s="684"/>
      <c r="D38" s="684"/>
      <c r="E38" s="684"/>
      <c r="F38" s="684"/>
      <c r="G38" s="684"/>
      <c r="H38" s="684"/>
      <c r="I38" s="684"/>
      <c r="M38" s="396" t="s">
        <v>1981</v>
      </c>
    </row>
    <row r="39" spans="2:14" ht="14.25" outlineLevel="1">
      <c r="B39" s="133">
        <v>414601</v>
      </c>
      <c r="C39" s="683" t="s">
        <v>1950</v>
      </c>
      <c r="D39" s="683"/>
      <c r="E39" s="414"/>
      <c r="F39" s="182">
        <v>71</v>
      </c>
      <c r="G39" s="168">
        <f>F39*'Прайс-лист'!I3*(1-'Прайс-лист'!$E$3)</f>
        <v>56.800000000000004</v>
      </c>
      <c r="H39" s="137">
        <v>0</v>
      </c>
      <c r="I39" s="169">
        <f t="shared" ref="I39:I47" si="2">G39*H39</f>
        <v>0</v>
      </c>
    </row>
    <row r="40" spans="2:14" ht="15" outlineLevel="1">
      <c r="B40" s="133">
        <v>2535</v>
      </c>
      <c r="C40" s="683" t="s">
        <v>2664</v>
      </c>
      <c r="D40" s="683"/>
      <c r="E40" s="414"/>
      <c r="F40" s="182">
        <v>794</v>
      </c>
      <c r="G40" s="168">
        <f>F40*'Прайс-лист'!I3*(1-'Прайс-лист'!$E$3)</f>
        <v>635.20000000000005</v>
      </c>
      <c r="H40" s="137">
        <v>0</v>
      </c>
      <c r="I40" s="169">
        <f t="shared" si="2"/>
        <v>0</v>
      </c>
      <c r="M40" s="143" t="s">
        <v>1778</v>
      </c>
    </row>
    <row r="41" spans="2:14" ht="14.25" outlineLevel="1">
      <c r="B41" s="133">
        <v>2536</v>
      </c>
      <c r="C41" s="683" t="s">
        <v>129</v>
      </c>
      <c r="D41" s="683"/>
      <c r="E41" s="414"/>
      <c r="F41" s="182">
        <v>1294</v>
      </c>
      <c r="G41" s="168">
        <f>F41*'Прайс-лист'!I3*(1-'Прайс-лист'!$E$3)</f>
        <v>1035.2</v>
      </c>
      <c r="H41" s="137">
        <v>0</v>
      </c>
      <c r="I41" s="169">
        <f t="shared" si="2"/>
        <v>0</v>
      </c>
    </row>
    <row r="42" spans="2:14" ht="14.25" outlineLevel="1">
      <c r="B42" s="361">
        <v>2526</v>
      </c>
      <c r="C42" s="363" t="s">
        <v>1917</v>
      </c>
      <c r="D42" s="360"/>
      <c r="E42" s="414"/>
      <c r="F42" s="182">
        <v>458</v>
      </c>
      <c r="G42" s="168">
        <f>F42*'Прайс-лист'!I3*(1-'Прайс-лист'!$E$3)</f>
        <v>366.40000000000003</v>
      </c>
      <c r="H42" s="137">
        <v>0</v>
      </c>
      <c r="I42" s="169">
        <f t="shared" si="2"/>
        <v>0</v>
      </c>
    </row>
    <row r="43" spans="2:14" ht="14.25" outlineLevel="1">
      <c r="B43" s="417">
        <v>2272</v>
      </c>
      <c r="C43" s="683" t="s">
        <v>1988</v>
      </c>
      <c r="D43" s="683"/>
      <c r="E43" s="414"/>
      <c r="F43" s="182">
        <v>2166</v>
      </c>
      <c r="G43" s="168">
        <f>F43*'Прайс-лист'!I3*(1-'Прайс-лист'!$E$3)</f>
        <v>1732.8000000000002</v>
      </c>
      <c r="H43" s="137">
        <v>0</v>
      </c>
      <c r="I43" s="169">
        <f t="shared" si="2"/>
        <v>0</v>
      </c>
    </row>
    <row r="44" spans="2:14" ht="14.25" outlineLevel="1">
      <c r="B44" s="417" t="s">
        <v>80</v>
      </c>
      <c r="C44" s="683" t="s">
        <v>1991</v>
      </c>
      <c r="D44" s="683"/>
      <c r="E44" s="420" t="s">
        <v>1987</v>
      </c>
      <c r="F44" s="182"/>
      <c r="G44" s="168">
        <f>F44*'Прайс-лист'!I3</f>
        <v>0</v>
      </c>
      <c r="H44" s="137">
        <v>0</v>
      </c>
      <c r="I44" s="169">
        <f t="shared" si="2"/>
        <v>0</v>
      </c>
    </row>
    <row r="45" spans="2:14" ht="14.25" outlineLevel="1">
      <c r="B45" s="418" t="s">
        <v>80</v>
      </c>
      <c r="C45" s="683" t="s">
        <v>1989</v>
      </c>
      <c r="D45" s="683"/>
      <c r="E45" s="420" t="s">
        <v>1987</v>
      </c>
      <c r="F45" s="182"/>
      <c r="G45" s="168">
        <f>F45*'Прайс-лист'!I3</f>
        <v>0</v>
      </c>
      <c r="H45" s="137">
        <v>0</v>
      </c>
      <c r="I45" s="169">
        <f t="shared" si="2"/>
        <v>0</v>
      </c>
    </row>
    <row r="46" spans="2:14" ht="14.25" outlineLevel="1">
      <c r="B46" s="418" t="s">
        <v>80</v>
      </c>
      <c r="C46" s="683" t="s">
        <v>1990</v>
      </c>
      <c r="D46" s="683"/>
      <c r="E46" s="420" t="s">
        <v>1987</v>
      </c>
      <c r="F46" s="182"/>
      <c r="G46" s="168">
        <f>F46*'Прайс-лист'!I3</f>
        <v>0</v>
      </c>
      <c r="H46" s="137">
        <v>0</v>
      </c>
      <c r="I46" s="169">
        <f t="shared" si="2"/>
        <v>0</v>
      </c>
    </row>
    <row r="47" spans="2:14" ht="14.25" outlineLevel="1">
      <c r="B47" s="494">
        <v>2282</v>
      </c>
      <c r="C47" s="493" t="s">
        <v>1916</v>
      </c>
      <c r="D47" s="493"/>
      <c r="E47" s="420"/>
      <c r="F47" s="182">
        <v>320</v>
      </c>
      <c r="G47" s="168">
        <f>F47*'Прайс-лист'!I3*(1-'Прайс-лист'!$E$3)</f>
        <v>256</v>
      </c>
      <c r="H47" s="137">
        <v>0</v>
      </c>
      <c r="I47" s="169">
        <f t="shared" si="2"/>
        <v>0</v>
      </c>
    </row>
    <row r="48" spans="2:14" ht="15.75" customHeight="1" outlineLevel="1">
      <c r="B48" s="133">
        <v>2419</v>
      </c>
      <c r="C48" s="677" t="s">
        <v>1940</v>
      </c>
      <c r="D48" s="677"/>
      <c r="E48" s="413"/>
      <c r="F48" s="200">
        <v>825</v>
      </c>
      <c r="G48" s="168">
        <f>F48*'Прайс-лист'!I3*(1-'Прайс-лист'!$E$3)</f>
        <v>660</v>
      </c>
      <c r="H48" s="137">
        <v>0</v>
      </c>
      <c r="I48" s="169">
        <f t="shared" ref="I48:I62" si="3">G48*H48</f>
        <v>0</v>
      </c>
    </row>
    <row r="49" spans="2:9" ht="15.75" customHeight="1" outlineLevel="1">
      <c r="B49" s="534">
        <v>2440</v>
      </c>
      <c r="C49" s="683" t="s">
        <v>1937</v>
      </c>
      <c r="D49" s="683"/>
      <c r="E49" s="414"/>
      <c r="F49" s="182">
        <v>256</v>
      </c>
      <c r="G49" s="168">
        <f>F49*'Прайс-лист'!I3*(1-'Прайс-лист'!$E$3)</f>
        <v>204.8</v>
      </c>
      <c r="H49" s="137">
        <v>0</v>
      </c>
      <c r="I49" s="169">
        <f t="shared" si="3"/>
        <v>0</v>
      </c>
    </row>
    <row r="50" spans="2:9" ht="15.75" customHeight="1" outlineLevel="1">
      <c r="B50" s="534">
        <v>2650</v>
      </c>
      <c r="C50" s="683" t="s">
        <v>868</v>
      </c>
      <c r="D50" s="683"/>
      <c r="E50" s="414"/>
      <c r="F50" s="182">
        <v>469</v>
      </c>
      <c r="G50" s="168">
        <f>F50*'Прайс-лист'!I3*(1-'Прайс-лист'!$E$3)</f>
        <v>375.20000000000005</v>
      </c>
      <c r="H50" s="137">
        <v>0</v>
      </c>
      <c r="I50" s="169">
        <f t="shared" si="3"/>
        <v>0</v>
      </c>
    </row>
    <row r="51" spans="2:9" ht="15.75" customHeight="1" outlineLevel="1">
      <c r="B51" s="534">
        <v>307801</v>
      </c>
      <c r="C51" s="683" t="s">
        <v>869</v>
      </c>
      <c r="D51" s="683"/>
      <c r="E51" s="414"/>
      <c r="F51" s="182">
        <v>41</v>
      </c>
      <c r="G51" s="168">
        <f>F51*'Прайс-лист'!I3*(1-'Прайс-лист'!$E$3)</f>
        <v>32.800000000000004</v>
      </c>
      <c r="H51" s="365">
        <f>IF(H35*H50,1,0)</f>
        <v>0</v>
      </c>
      <c r="I51" s="169">
        <f t="shared" si="3"/>
        <v>0</v>
      </c>
    </row>
    <row r="52" spans="2:9" ht="15.75" customHeight="1" outlineLevel="1">
      <c r="B52" s="534">
        <v>2417</v>
      </c>
      <c r="C52" s="687" t="s">
        <v>1769</v>
      </c>
      <c r="D52" s="687"/>
      <c r="E52" s="415"/>
      <c r="F52" s="182">
        <v>565</v>
      </c>
      <c r="G52" s="168">
        <f>F52*'Прайс-лист'!I3*(1-'Прайс-лист'!$E$3)</f>
        <v>452</v>
      </c>
      <c r="H52" s="137">
        <v>0</v>
      </c>
      <c r="I52" s="169">
        <f t="shared" si="3"/>
        <v>0</v>
      </c>
    </row>
    <row r="53" spans="2:9" ht="14.25" outlineLevel="1">
      <c r="B53" s="534">
        <v>2740</v>
      </c>
      <c r="C53" s="683" t="s">
        <v>870</v>
      </c>
      <c r="D53" s="683"/>
      <c r="E53" s="414"/>
      <c r="F53" s="200">
        <v>1169</v>
      </c>
      <c r="G53" s="168">
        <f>F53*'Прайс-лист'!I3*(1-'Прайс-лист'!$E$3)</f>
        <v>935.2</v>
      </c>
      <c r="H53" s="137">
        <v>0</v>
      </c>
      <c r="I53" s="169">
        <f t="shared" si="3"/>
        <v>0</v>
      </c>
    </row>
    <row r="54" spans="2:9" ht="14.25" outlineLevel="1">
      <c r="B54" s="133">
        <v>2741</v>
      </c>
      <c r="C54" s="683" t="s">
        <v>2318</v>
      </c>
      <c r="D54" s="683"/>
      <c r="E54" s="414"/>
      <c r="F54" s="200">
        <v>3001</v>
      </c>
      <c r="G54" s="168">
        <f>F54*'Прайс-лист'!I3*(1-'Прайс-лист'!$E$3)</f>
        <v>2400.8000000000002</v>
      </c>
      <c r="H54" s="137">
        <v>0</v>
      </c>
      <c r="I54" s="169">
        <f t="shared" si="3"/>
        <v>0</v>
      </c>
    </row>
    <row r="55" spans="2:9" ht="14.25" outlineLevel="1">
      <c r="B55" s="222">
        <v>2719</v>
      </c>
      <c r="C55" s="683" t="s">
        <v>2662</v>
      </c>
      <c r="D55" s="683"/>
      <c r="E55" s="414"/>
      <c r="F55" s="182">
        <v>2777</v>
      </c>
      <c r="G55" s="168">
        <f>F55*'Прайс-лист'!I3*(1-'Прайс-лист'!$E$3)</f>
        <v>2221.6</v>
      </c>
      <c r="H55" s="137">
        <v>0</v>
      </c>
      <c r="I55" s="169">
        <f t="shared" si="3"/>
        <v>0</v>
      </c>
    </row>
    <row r="56" spans="2:9" ht="15.75" customHeight="1" outlineLevel="1">
      <c r="B56" s="231">
        <v>2739</v>
      </c>
      <c r="C56" s="683" t="s">
        <v>860</v>
      </c>
      <c r="D56" s="683"/>
      <c r="E56" s="414"/>
      <c r="F56" s="182">
        <v>4370</v>
      </c>
      <c r="G56" s="168">
        <f>F56*'Прайс-лист'!I3*(1-'Прайс-лист'!$E$3)</f>
        <v>3496</v>
      </c>
      <c r="H56" s="137">
        <v>0</v>
      </c>
      <c r="I56" s="169">
        <f t="shared" si="3"/>
        <v>0</v>
      </c>
    </row>
    <row r="57" spans="2:9" ht="15.75" customHeight="1" outlineLevel="1">
      <c r="B57" s="133">
        <v>2947</v>
      </c>
      <c r="C57" s="683" t="s">
        <v>8</v>
      </c>
      <c r="D57" s="683"/>
      <c r="E57" s="414"/>
      <c r="F57" s="182">
        <v>319</v>
      </c>
      <c r="G57" s="168">
        <f>F57*'Прайс-лист'!I3*(1-'Прайс-лист'!$E$3)</f>
        <v>255.20000000000002</v>
      </c>
      <c r="H57" s="137">
        <v>0</v>
      </c>
      <c r="I57" s="169">
        <f t="shared" si="3"/>
        <v>0</v>
      </c>
    </row>
    <row r="58" spans="2:9" ht="15.75" customHeight="1" outlineLevel="1">
      <c r="B58" s="133">
        <v>2896</v>
      </c>
      <c r="C58" s="683" t="s">
        <v>10</v>
      </c>
      <c r="D58" s="683"/>
      <c r="E58" s="414"/>
      <c r="F58" s="182">
        <v>1046</v>
      </c>
      <c r="G58" s="168">
        <f>F58*'Прайс-лист'!I3*(1-'Прайс-лист'!$E$3)</f>
        <v>836.80000000000007</v>
      </c>
      <c r="H58" s="137">
        <v>0</v>
      </c>
      <c r="I58" s="169">
        <f t="shared" si="3"/>
        <v>0</v>
      </c>
    </row>
    <row r="59" spans="2:9" ht="15.75" customHeight="1" outlineLevel="1">
      <c r="B59" s="133">
        <v>2897</v>
      </c>
      <c r="C59" s="683" t="s">
        <v>1770</v>
      </c>
      <c r="D59" s="683"/>
      <c r="E59" s="414"/>
      <c r="F59" s="182">
        <v>322</v>
      </c>
      <c r="G59" s="168">
        <f>F59*'Прайс-лист'!I3*(1-'Прайс-лист'!$E$3)</f>
        <v>257.60000000000002</v>
      </c>
      <c r="H59" s="137">
        <v>0</v>
      </c>
      <c r="I59" s="169">
        <f t="shared" si="3"/>
        <v>0</v>
      </c>
    </row>
    <row r="60" spans="2:9" ht="15.75" customHeight="1" outlineLevel="1">
      <c r="B60" s="133">
        <v>2898</v>
      </c>
      <c r="C60" s="683" t="s">
        <v>1771</v>
      </c>
      <c r="D60" s="683"/>
      <c r="E60" s="414"/>
      <c r="F60" s="182">
        <v>178</v>
      </c>
      <c r="G60" s="168">
        <f>F60*'Прайс-лист'!I3*(1-'Прайс-лист'!$E$3)</f>
        <v>142.4</v>
      </c>
      <c r="H60" s="137">
        <v>0</v>
      </c>
      <c r="I60" s="169">
        <f t="shared" si="3"/>
        <v>0</v>
      </c>
    </row>
    <row r="61" spans="2:9" ht="15.75" customHeight="1" outlineLevel="1">
      <c r="B61" s="133">
        <v>2899</v>
      </c>
      <c r="C61" s="683" t="s">
        <v>1774</v>
      </c>
      <c r="D61" s="683"/>
      <c r="E61" s="414"/>
      <c r="F61" s="182">
        <v>438</v>
      </c>
      <c r="G61" s="168">
        <f>F61*'Прайс-лист'!I3*(1-'Прайс-лист'!$E$3)</f>
        <v>350.40000000000003</v>
      </c>
      <c r="H61" s="137">
        <v>0</v>
      </c>
      <c r="I61" s="169">
        <f t="shared" si="3"/>
        <v>0</v>
      </c>
    </row>
    <row r="62" spans="2:9" ht="15.75" customHeight="1" outlineLevel="1">
      <c r="B62" s="133">
        <v>2399</v>
      </c>
      <c r="C62" s="683" t="s">
        <v>1737</v>
      </c>
      <c r="D62" s="683"/>
      <c r="E62" s="414"/>
      <c r="F62" s="182">
        <v>1720</v>
      </c>
      <c r="G62" s="168">
        <f>F62*'Прайс-лист'!I3*(1-'Прайс-лист'!$E$3)</f>
        <v>1376</v>
      </c>
      <c r="H62" s="137">
        <v>0</v>
      </c>
      <c r="I62" s="169">
        <f t="shared" si="3"/>
        <v>0</v>
      </c>
    </row>
    <row r="63" spans="2:9" ht="15.75" customHeight="1">
      <c r="B63" s="3"/>
      <c r="C63" s="52"/>
      <c r="D63" s="52"/>
      <c r="E63" s="52"/>
      <c r="F63" s="176"/>
      <c r="G63" s="1"/>
      <c r="H63" s="27" t="s">
        <v>11</v>
      </c>
      <c r="I63" s="492">
        <f>SUM(I27:I62)</f>
        <v>37688.800000000003</v>
      </c>
    </row>
    <row r="70" spans="6:6" ht="15.75" customHeight="1">
      <c r="F70" s="50"/>
    </row>
    <row r="71" spans="6:6" ht="15.75" customHeight="1">
      <c r="F71" s="50"/>
    </row>
    <row r="72" spans="6:6" ht="15.75" customHeight="1">
      <c r="F72" s="50"/>
    </row>
    <row r="73" spans="6:6" ht="15.75" customHeight="1">
      <c r="F73" s="50"/>
    </row>
    <row r="74" spans="6:6" ht="15.75" customHeight="1">
      <c r="F74" s="50"/>
    </row>
    <row r="75" spans="6:6" ht="15.75" customHeight="1">
      <c r="F75" s="50"/>
    </row>
  </sheetData>
  <sortState ref="A35:H54">
    <sortCondition ref="A35"/>
  </sortState>
  <mergeCells count="77">
    <mergeCell ref="C43:D43"/>
    <mergeCell ref="C45:D45"/>
    <mergeCell ref="C46:D46"/>
    <mergeCell ref="C44:D44"/>
    <mergeCell ref="D31:E31"/>
    <mergeCell ref="D34:E34"/>
    <mergeCell ref="D35:E35"/>
    <mergeCell ref="D36:E36"/>
    <mergeCell ref="C48:D48"/>
    <mergeCell ref="C62:D62"/>
    <mergeCell ref="C49:D49"/>
    <mergeCell ref="C50:D50"/>
    <mergeCell ref="C51:D51"/>
    <mergeCell ref="C58:D58"/>
    <mergeCell ref="C59:D59"/>
    <mergeCell ref="C60:D60"/>
    <mergeCell ref="C61:D61"/>
    <mergeCell ref="C52:D52"/>
    <mergeCell ref="C54:D54"/>
    <mergeCell ref="C57:D57"/>
    <mergeCell ref="C55:D55"/>
    <mergeCell ref="C53:D53"/>
    <mergeCell ref="C56:D56"/>
    <mergeCell ref="C22:D22"/>
    <mergeCell ref="G22:H22"/>
    <mergeCell ref="C23:D23"/>
    <mergeCell ref="G23:H23"/>
    <mergeCell ref="C41:D41"/>
    <mergeCell ref="B38:I38"/>
    <mergeCell ref="C39:D39"/>
    <mergeCell ref="C27:D27"/>
    <mergeCell ref="C29:I29"/>
    <mergeCell ref="B30:I30"/>
    <mergeCell ref="C40:D40"/>
    <mergeCell ref="B28:I28"/>
    <mergeCell ref="C37:D37"/>
    <mergeCell ref="C32:E32"/>
    <mergeCell ref="C33:E33"/>
    <mergeCell ref="C19:D19"/>
    <mergeCell ref="G19:H19"/>
    <mergeCell ref="C20:D20"/>
    <mergeCell ref="G20:H20"/>
    <mergeCell ref="C21:D21"/>
    <mergeCell ref="G21:H21"/>
    <mergeCell ref="C16:D16"/>
    <mergeCell ref="G16:H16"/>
    <mergeCell ref="C17:D17"/>
    <mergeCell ref="G17:H17"/>
    <mergeCell ref="C18:D18"/>
    <mergeCell ref="G18:H18"/>
    <mergeCell ref="C13:D13"/>
    <mergeCell ref="G13:H13"/>
    <mergeCell ref="C14:D14"/>
    <mergeCell ref="G14:H14"/>
    <mergeCell ref="C15:D15"/>
    <mergeCell ref="G15:H15"/>
    <mergeCell ref="C10:D10"/>
    <mergeCell ref="G10:H10"/>
    <mergeCell ref="C11:D11"/>
    <mergeCell ref="G11:H11"/>
    <mergeCell ref="C12:D12"/>
    <mergeCell ref="G12:H12"/>
    <mergeCell ref="O2:P2"/>
    <mergeCell ref="B2:I2"/>
    <mergeCell ref="B3:I3"/>
    <mergeCell ref="C4:D4"/>
    <mergeCell ref="G4:H4"/>
    <mergeCell ref="C8:D8"/>
    <mergeCell ref="G8:H8"/>
    <mergeCell ref="C9:D9"/>
    <mergeCell ref="G9:H9"/>
    <mergeCell ref="C5:D5"/>
    <mergeCell ref="G5:H5"/>
    <mergeCell ref="C6:D6"/>
    <mergeCell ref="G6:H6"/>
    <mergeCell ref="C7:D7"/>
    <mergeCell ref="G7:H7"/>
  </mergeCells>
  <dataValidations count="5">
    <dataValidation type="list" allowBlank="1" showInputMessage="1" showErrorMessage="1" sqref="D56:E56">
      <formula1>$N$30:$N$33</formula1>
    </dataValidation>
    <dataValidation type="list" allowBlank="1" showInputMessage="1" showErrorMessage="1" sqref="D36:E36">
      <formula1>$N$31:$N$35</formula1>
    </dataValidation>
    <dataValidation type="list" allowBlank="1" showInputMessage="1" showErrorMessage="1" sqref="D31:E31">
      <formula1>$K$31:$K$36</formula1>
    </dataValidation>
    <dataValidation type="list" allowBlank="1" showInputMessage="1" showErrorMessage="1" sqref="D35:E35">
      <formula1>$M$31:$M$40</formula1>
    </dataValidation>
    <dataValidation type="list" allowBlank="1" showInputMessage="1" showErrorMessage="1" sqref="D34:E34">
      <formula1>$L$31:$L$33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2:Q48"/>
  <sheetViews>
    <sheetView showGridLines="0" workbookViewId="0">
      <pane ySplit="2" topLeftCell="A23" activePane="bottomLeft" state="frozen"/>
      <selection pane="bottomLeft" activeCell="S43" sqref="S43"/>
    </sheetView>
  </sheetViews>
  <sheetFormatPr defaultRowHeight="15.75" customHeight="1" outlineLevelRow="2" outlineLevelCol="1"/>
  <cols>
    <col min="1" max="1" width="3.7109375" style="39" customWidth="1"/>
    <col min="2" max="2" width="12.7109375" style="39" customWidth="1"/>
    <col min="3" max="3" width="65.7109375" style="39" customWidth="1"/>
    <col min="4" max="4" width="25.7109375" style="39" customWidth="1"/>
    <col min="5" max="5" width="8.5703125" style="410" hidden="1" customWidth="1"/>
    <col min="6" max="6" width="15.7109375" style="53" customWidth="1"/>
    <col min="7" max="7" width="10.7109375" style="39" customWidth="1"/>
    <col min="8" max="8" width="15.7109375" style="53" customWidth="1"/>
    <col min="9" max="9" width="9.140625" style="39"/>
    <col min="10" max="15" width="15.7109375" style="39" hidden="1" customWidth="1" outlineLevel="1"/>
    <col min="16" max="16" width="9.140625" style="39" collapsed="1"/>
    <col min="17" max="16384" width="9.140625" style="39"/>
  </cols>
  <sheetData>
    <row r="2" spans="2:17" ht="15.75" customHeight="1">
      <c r="B2" s="680" t="s">
        <v>87</v>
      </c>
      <c r="C2" s="680"/>
      <c r="D2" s="680"/>
      <c r="E2" s="680"/>
      <c r="F2" s="680"/>
      <c r="G2" s="680"/>
      <c r="H2" s="680"/>
      <c r="P2" s="679" t="s">
        <v>1986</v>
      </c>
      <c r="Q2" s="679"/>
    </row>
    <row r="3" spans="2:17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7" ht="15.75" hidden="1" customHeight="1" outlineLevel="1">
      <c r="B4" s="67"/>
      <c r="C4" s="677" t="s">
        <v>20</v>
      </c>
      <c r="D4" s="677"/>
      <c r="E4" s="73"/>
      <c r="F4" s="693">
        <v>330</v>
      </c>
      <c r="G4" s="693"/>
      <c r="H4" s="73"/>
    </row>
    <row r="5" spans="2:17" ht="15.75" hidden="1" customHeight="1" outlineLevel="1">
      <c r="B5" s="67"/>
      <c r="C5" s="677" t="s">
        <v>21</v>
      </c>
      <c r="D5" s="677"/>
      <c r="E5" s="73"/>
      <c r="F5" s="693">
        <v>218</v>
      </c>
      <c r="G5" s="693"/>
      <c r="H5" s="73"/>
    </row>
    <row r="6" spans="2:17" ht="15.75" hidden="1" customHeight="1" outlineLevel="1">
      <c r="B6" s="67"/>
      <c r="C6" s="677" t="s">
        <v>22</v>
      </c>
      <c r="D6" s="677"/>
      <c r="E6" s="73"/>
      <c r="F6" s="693">
        <v>169</v>
      </c>
      <c r="G6" s="693"/>
      <c r="H6" s="73"/>
    </row>
    <row r="7" spans="2:17" ht="15.75" hidden="1" customHeight="1" outlineLevel="1">
      <c r="B7" s="67"/>
      <c r="C7" s="677" t="s">
        <v>23</v>
      </c>
      <c r="D7" s="677"/>
      <c r="E7" s="73"/>
      <c r="F7" s="693">
        <v>78</v>
      </c>
      <c r="G7" s="693"/>
      <c r="H7" s="73"/>
    </row>
    <row r="8" spans="2:17" ht="15.75" hidden="1" customHeight="1" outlineLevel="1">
      <c r="B8" s="67"/>
      <c r="C8" s="677" t="s">
        <v>24</v>
      </c>
      <c r="D8" s="677"/>
      <c r="E8" s="73"/>
      <c r="F8" s="693">
        <v>43</v>
      </c>
      <c r="G8" s="693"/>
      <c r="H8" s="73"/>
    </row>
    <row r="9" spans="2:17" ht="15.75" hidden="1" customHeight="1" outlineLevel="1">
      <c r="B9" s="67"/>
      <c r="C9" s="677" t="s">
        <v>40</v>
      </c>
      <c r="D9" s="677"/>
      <c r="E9" s="73"/>
      <c r="F9" s="693">
        <v>84</v>
      </c>
      <c r="G9" s="693"/>
      <c r="H9" s="73"/>
    </row>
    <row r="10" spans="2:17" ht="15.75" hidden="1" customHeight="1" outlineLevel="1">
      <c r="B10" s="67"/>
      <c r="C10" s="677" t="s">
        <v>25</v>
      </c>
      <c r="D10" s="677"/>
      <c r="E10" s="73"/>
      <c r="F10" s="693">
        <v>580</v>
      </c>
      <c r="G10" s="693"/>
      <c r="H10" s="73"/>
    </row>
    <row r="11" spans="2:17" ht="15.75" hidden="1" customHeight="1" outlineLevel="1">
      <c r="B11" s="67"/>
      <c r="C11" s="677" t="s">
        <v>26</v>
      </c>
      <c r="D11" s="677"/>
      <c r="E11" s="73"/>
      <c r="F11" s="693">
        <v>4</v>
      </c>
      <c r="G11" s="693"/>
      <c r="H11" s="73"/>
    </row>
    <row r="12" spans="2:17" ht="15.75" hidden="1" customHeight="1" outlineLevel="1">
      <c r="B12" s="67"/>
      <c r="C12" s="677" t="s">
        <v>27</v>
      </c>
      <c r="D12" s="677"/>
      <c r="E12" s="73"/>
      <c r="F12" s="693">
        <v>3</v>
      </c>
      <c r="G12" s="693"/>
      <c r="H12" s="73"/>
    </row>
    <row r="13" spans="2:17" ht="15.75" hidden="1" customHeight="1" outlineLevel="1">
      <c r="B13" s="67"/>
      <c r="C13" s="677" t="s">
        <v>28</v>
      </c>
      <c r="D13" s="677"/>
      <c r="E13" s="73"/>
      <c r="F13" s="693">
        <v>15</v>
      </c>
      <c r="G13" s="693"/>
      <c r="H13" s="73"/>
    </row>
    <row r="14" spans="2:17" ht="15.75" hidden="1" customHeight="1" outlineLevel="1">
      <c r="B14" s="67"/>
      <c r="C14" s="677" t="s">
        <v>29</v>
      </c>
      <c r="D14" s="677"/>
      <c r="E14" s="73"/>
      <c r="F14" s="693">
        <v>20</v>
      </c>
      <c r="G14" s="693"/>
      <c r="H14" s="73"/>
    </row>
    <row r="15" spans="2:17" ht="15.75" hidden="1" customHeight="1" outlineLevel="1">
      <c r="B15" s="67"/>
      <c r="C15" s="677" t="s">
        <v>30</v>
      </c>
      <c r="D15" s="677"/>
      <c r="E15" s="73"/>
      <c r="F15" s="693">
        <v>60</v>
      </c>
      <c r="G15" s="693"/>
      <c r="H15" s="73"/>
    </row>
    <row r="16" spans="2:17" ht="15.75" hidden="1" customHeight="1" outlineLevel="1">
      <c r="B16" s="67"/>
      <c r="C16" s="677" t="s">
        <v>31</v>
      </c>
      <c r="D16" s="677"/>
      <c r="E16" s="73"/>
      <c r="F16" s="693">
        <v>381</v>
      </c>
      <c r="G16" s="693"/>
      <c r="H16" s="73"/>
    </row>
    <row r="17" spans="2:16" ht="15.75" hidden="1" customHeight="1" outlineLevel="1">
      <c r="B17" s="67"/>
      <c r="C17" s="677" t="s">
        <v>32</v>
      </c>
      <c r="D17" s="677"/>
      <c r="E17" s="73"/>
      <c r="F17" s="693" t="s">
        <v>52</v>
      </c>
      <c r="G17" s="693"/>
      <c r="H17" s="73"/>
    </row>
    <row r="18" spans="2:16" ht="15.75" hidden="1" customHeight="1" outlineLevel="1">
      <c r="B18" s="67"/>
      <c r="C18" s="677" t="s">
        <v>34</v>
      </c>
      <c r="D18" s="677"/>
      <c r="E18" s="73"/>
      <c r="F18" s="693" t="s">
        <v>35</v>
      </c>
      <c r="G18" s="693"/>
      <c r="H18" s="73"/>
    </row>
    <row r="19" spans="2:16" ht="15.75" hidden="1" customHeight="1" outlineLevel="1">
      <c r="B19" s="67"/>
      <c r="C19" s="677" t="s">
        <v>41</v>
      </c>
      <c r="D19" s="677"/>
      <c r="E19" s="73"/>
      <c r="F19" s="693" t="s">
        <v>53</v>
      </c>
      <c r="G19" s="693"/>
      <c r="H19" s="73"/>
    </row>
    <row r="20" spans="2:16" ht="15.75" hidden="1" customHeight="1" outlineLevel="1">
      <c r="B20" s="67"/>
      <c r="C20" s="682" t="s">
        <v>183</v>
      </c>
      <c r="D20" s="682"/>
      <c r="E20" s="73"/>
      <c r="F20" s="693" t="s">
        <v>59</v>
      </c>
      <c r="G20" s="693"/>
      <c r="H20" s="73"/>
    </row>
    <row r="21" spans="2:16" ht="15.75" hidden="1" customHeight="1" outlineLevel="1">
      <c r="B21" s="67"/>
      <c r="C21" s="682" t="s">
        <v>184</v>
      </c>
      <c r="D21" s="682"/>
      <c r="E21" s="73"/>
      <c r="F21" s="693" t="s">
        <v>182</v>
      </c>
      <c r="G21" s="693"/>
      <c r="H21" s="73"/>
    </row>
    <row r="22" spans="2:16" ht="15.75" hidden="1" customHeight="1" outlineLevel="1">
      <c r="B22" s="67"/>
      <c r="C22" s="682" t="s">
        <v>39</v>
      </c>
      <c r="D22" s="682"/>
      <c r="E22" s="73"/>
      <c r="F22" s="693">
        <v>119</v>
      </c>
      <c r="G22" s="693"/>
      <c r="H22" s="73"/>
    </row>
    <row r="23" spans="2:16" ht="15.75" customHeight="1" collapsed="1">
      <c r="B23" s="69"/>
      <c r="C23" s="70"/>
      <c r="D23" s="70"/>
      <c r="E23" s="71"/>
      <c r="F23" s="70"/>
      <c r="G23" s="70"/>
      <c r="H23" s="71"/>
    </row>
    <row r="24" spans="2:16" ht="15.75" customHeight="1" outlineLevel="1">
      <c r="B24" s="64" t="s">
        <v>43</v>
      </c>
      <c r="C24" s="213" t="s">
        <v>48</v>
      </c>
      <c r="D24" s="213"/>
      <c r="E24" s="65" t="s">
        <v>1</v>
      </c>
      <c r="F24" s="107" t="s">
        <v>1</v>
      </c>
      <c r="G24" s="107" t="s">
        <v>44</v>
      </c>
      <c r="H24" s="65" t="s">
        <v>45</v>
      </c>
    </row>
    <row r="25" spans="2:16" ht="15.75" customHeight="1" outlineLevel="1">
      <c r="B25" s="104">
        <v>1031</v>
      </c>
      <c r="C25" s="677" t="s">
        <v>155</v>
      </c>
      <c r="D25" s="677"/>
      <c r="E25" s="405">
        <v>2956</v>
      </c>
      <c r="F25" s="168">
        <f>E25*'Прайс-лист'!I3*(1-'Прайс-лист'!$E$3)</f>
        <v>2364.8000000000002</v>
      </c>
      <c r="G25" s="104"/>
      <c r="H25" s="169">
        <f>F25</f>
        <v>2364.8000000000002</v>
      </c>
    </row>
    <row r="26" spans="2:16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6" ht="321" hidden="1" customHeight="1" outlineLevel="2">
      <c r="B27" s="104"/>
      <c r="C27" s="685" t="s">
        <v>2044</v>
      </c>
      <c r="D27" s="685"/>
      <c r="E27" s="685"/>
      <c r="F27" s="685"/>
      <c r="G27" s="685"/>
      <c r="H27" s="685"/>
    </row>
    <row r="28" spans="2:16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  <c r="I28" s="50"/>
      <c r="J28" s="50"/>
      <c r="K28" s="50"/>
      <c r="L28" s="50"/>
      <c r="M28" s="50"/>
      <c r="N28" s="111"/>
      <c r="O28" s="111"/>
      <c r="P28" s="50"/>
    </row>
    <row r="29" spans="2:16" ht="15.75" customHeight="1" outlineLevel="1">
      <c r="B29" s="401">
        <v>2472</v>
      </c>
      <c r="C29" s="398" t="s">
        <v>5</v>
      </c>
      <c r="D29" s="100" t="s">
        <v>840</v>
      </c>
      <c r="E29" s="405">
        <v>143</v>
      </c>
      <c r="F29" s="168">
        <f>E29*'Прайс-лист'!I3*(1-'Прайс-лист'!$E$3)</f>
        <v>114.4</v>
      </c>
      <c r="G29" s="137">
        <v>0</v>
      </c>
      <c r="H29" s="169">
        <f t="shared" ref="H29:H34" si="0">F29*G29</f>
        <v>0</v>
      </c>
      <c r="I29" s="50"/>
      <c r="J29" s="235" t="s">
        <v>840</v>
      </c>
      <c r="K29" s="235" t="s">
        <v>840</v>
      </c>
      <c r="L29" s="235" t="s">
        <v>840</v>
      </c>
      <c r="M29" s="235" t="s">
        <v>840</v>
      </c>
      <c r="N29" s="235" t="s">
        <v>1983</v>
      </c>
      <c r="O29" s="235" t="s">
        <v>840</v>
      </c>
      <c r="P29" s="50"/>
    </row>
    <row r="30" spans="2:16" ht="15.75" customHeight="1" outlineLevel="1">
      <c r="B30" s="66"/>
      <c r="C30" s="535" t="s">
        <v>2165</v>
      </c>
      <c r="D30" s="99" t="s">
        <v>840</v>
      </c>
      <c r="E30" s="405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si="0"/>
        <v>0</v>
      </c>
      <c r="I30" s="50"/>
      <c r="J30" s="237" t="s">
        <v>2168</v>
      </c>
      <c r="K30" s="240" t="s">
        <v>2164</v>
      </c>
      <c r="L30" s="240" t="s">
        <v>2147</v>
      </c>
      <c r="M30" s="396" t="s">
        <v>1973</v>
      </c>
      <c r="N30" s="396" t="s">
        <v>1977</v>
      </c>
      <c r="O30" s="240" t="s">
        <v>1956</v>
      </c>
      <c r="P30" s="50"/>
    </row>
    <row r="31" spans="2:16" ht="15.75" customHeight="1" outlineLevel="1">
      <c r="B31" s="401"/>
      <c r="C31" s="535" t="s">
        <v>2177</v>
      </c>
      <c r="D31" s="99" t="s">
        <v>840</v>
      </c>
      <c r="E31" s="405">
        <v>1189</v>
      </c>
      <c r="F31" s="168">
        <f>E31*'Прайс-лист'!I3*(1-'Прайс-лист'!$E$3)</f>
        <v>951.2</v>
      </c>
      <c r="G31" s="137">
        <v>0</v>
      </c>
      <c r="H31" s="169">
        <f t="shared" si="0"/>
        <v>0</v>
      </c>
      <c r="I31" s="50"/>
      <c r="J31" s="237" t="s">
        <v>2170</v>
      </c>
      <c r="K31" s="235" t="s">
        <v>2161</v>
      </c>
      <c r="L31" s="237" t="s">
        <v>2148</v>
      </c>
      <c r="M31" s="396" t="s">
        <v>1974</v>
      </c>
      <c r="N31" s="396" t="s">
        <v>1978</v>
      </c>
      <c r="O31" s="235" t="s">
        <v>1955</v>
      </c>
      <c r="P31" s="50"/>
    </row>
    <row r="32" spans="2:16" ht="15.75" customHeight="1" outlineLevel="1">
      <c r="B32" s="401">
        <v>2004</v>
      </c>
      <c r="C32" s="397" t="s">
        <v>842</v>
      </c>
      <c r="D32" s="99" t="s">
        <v>840</v>
      </c>
      <c r="E32" s="405">
        <v>0</v>
      </c>
      <c r="F32" s="168">
        <f>E32*'Прайс-лист'!I3*(1-'Прайс-лист'!$E$3)</f>
        <v>0</v>
      </c>
      <c r="G32" s="137">
        <v>0</v>
      </c>
      <c r="H32" s="169">
        <f t="shared" si="0"/>
        <v>0</v>
      </c>
      <c r="I32" s="50"/>
      <c r="J32" s="237" t="s">
        <v>1938</v>
      </c>
      <c r="K32" s="243" t="s">
        <v>2162</v>
      </c>
      <c r="L32" s="236"/>
      <c r="M32" s="373"/>
      <c r="N32" s="396" t="s">
        <v>1979</v>
      </c>
      <c r="O32" s="239"/>
      <c r="P32" s="50"/>
    </row>
    <row r="33" spans="2:16" ht="15.75" customHeight="1" outlineLevel="1">
      <c r="B33" s="401">
        <v>3050</v>
      </c>
      <c r="C33" s="397" t="s">
        <v>841</v>
      </c>
      <c r="D33" s="99" t="s">
        <v>840</v>
      </c>
      <c r="E33" s="405">
        <v>23</v>
      </c>
      <c r="F33" s="168">
        <f>E33*'Прайс-лист'!I3*(1-'Прайс-лист'!$E$3)</f>
        <v>18.400000000000002</v>
      </c>
      <c r="G33" s="137">
        <v>0</v>
      </c>
      <c r="H33" s="169">
        <f t="shared" si="0"/>
        <v>0</v>
      </c>
      <c r="I33" s="50"/>
      <c r="J33" s="240" t="s">
        <v>2171</v>
      </c>
      <c r="K33" s="236" t="s">
        <v>2167</v>
      </c>
      <c r="L33" s="243"/>
      <c r="M33" s="237"/>
      <c r="N33" s="396" t="s">
        <v>1980</v>
      </c>
      <c r="O33" s="237"/>
      <c r="P33" s="50"/>
    </row>
    <row r="34" spans="2:16" ht="15.75" customHeight="1" outlineLevel="1">
      <c r="B34" s="399" t="s">
        <v>1951</v>
      </c>
      <c r="C34" s="400" t="s">
        <v>1954</v>
      </c>
      <c r="D34" s="99" t="s">
        <v>840</v>
      </c>
      <c r="E34" s="405">
        <v>0</v>
      </c>
      <c r="F34" s="168">
        <f>E34*'Прайс-лист'!I3*(1-'Прайс-лист'!$E$3)</f>
        <v>0</v>
      </c>
      <c r="G34" s="137">
        <v>0</v>
      </c>
      <c r="H34" s="169">
        <f t="shared" si="0"/>
        <v>0</v>
      </c>
      <c r="I34" s="50"/>
      <c r="J34" s="240" t="s">
        <v>1764</v>
      </c>
      <c r="K34" s="506"/>
      <c r="L34" s="243"/>
      <c r="M34" s="239"/>
      <c r="N34" s="396" t="s">
        <v>1981</v>
      </c>
      <c r="O34" s="240"/>
      <c r="P34" s="50"/>
    </row>
    <row r="35" spans="2:16" ht="15.75" customHeight="1" outlineLevel="1">
      <c r="B35" s="686" t="s">
        <v>6</v>
      </c>
      <c r="C35" s="686"/>
      <c r="D35" s="686"/>
      <c r="E35" s="686"/>
      <c r="F35" s="686"/>
      <c r="G35" s="686"/>
      <c r="H35" s="686"/>
      <c r="I35" s="50"/>
      <c r="J35" s="240"/>
      <c r="K35" s="240"/>
      <c r="L35" s="240"/>
      <c r="M35" s="239"/>
      <c r="N35" s="396"/>
      <c r="O35" s="240"/>
      <c r="P35" s="50"/>
    </row>
    <row r="36" spans="2:16" ht="15.75" customHeight="1" outlineLevel="1">
      <c r="B36" s="401">
        <v>4144</v>
      </c>
      <c r="C36" s="683" t="s">
        <v>1984</v>
      </c>
      <c r="D36" s="683"/>
      <c r="E36" s="409">
        <v>23</v>
      </c>
      <c r="F36" s="168">
        <f>E36*'Прайс-лист'!I3*(1-'Прайс-лист'!$E$3)</f>
        <v>18.400000000000002</v>
      </c>
      <c r="G36" s="137">
        <v>0</v>
      </c>
      <c r="H36" s="169">
        <f t="shared" ref="H36:H47" si="1">F36*G36</f>
        <v>0</v>
      </c>
      <c r="I36" s="50"/>
      <c r="J36" s="50"/>
      <c r="K36" s="50"/>
      <c r="L36" s="50"/>
      <c r="M36" s="50"/>
      <c r="N36" s="243"/>
      <c r="O36" s="243"/>
      <c r="P36" s="50"/>
    </row>
    <row r="37" spans="2:16" ht="15.75" customHeight="1" outlineLevel="1">
      <c r="B37" s="104">
        <v>2401</v>
      </c>
      <c r="C37" s="677" t="s">
        <v>50</v>
      </c>
      <c r="D37" s="677"/>
      <c r="E37" s="405">
        <v>141</v>
      </c>
      <c r="F37" s="168">
        <f>E37*'Прайс-лист'!I3*(1-'Прайс-лист'!$E$3)</f>
        <v>112.80000000000001</v>
      </c>
      <c r="G37" s="137">
        <v>0</v>
      </c>
      <c r="H37" s="169">
        <f t="shared" si="1"/>
        <v>0</v>
      </c>
    </row>
    <row r="38" spans="2:16" ht="15.75" customHeight="1" outlineLevel="1">
      <c r="B38" s="448">
        <v>2133</v>
      </c>
      <c r="C38" s="677" t="s">
        <v>2029</v>
      </c>
      <c r="D38" s="677"/>
      <c r="E38" s="405">
        <v>177</v>
      </c>
      <c r="F38" s="168">
        <f>E38*'Прайс-лист'!I3*(1-'Прайс-лист'!$E$3)</f>
        <v>141.6</v>
      </c>
      <c r="G38" s="137">
        <v>0</v>
      </c>
      <c r="H38" s="169">
        <f t="shared" si="1"/>
        <v>0</v>
      </c>
    </row>
    <row r="39" spans="2:16" ht="15.75" customHeight="1" outlineLevel="1">
      <c r="B39" s="104">
        <v>2420</v>
      </c>
      <c r="C39" s="677" t="s">
        <v>51</v>
      </c>
      <c r="D39" s="677"/>
      <c r="E39" s="405">
        <v>420</v>
      </c>
      <c r="F39" s="168">
        <f>E39*'Прайс-лист'!I3*(1-'Прайс-лист'!$E$3)</f>
        <v>336</v>
      </c>
      <c r="G39" s="137">
        <v>0</v>
      </c>
      <c r="H39" s="169">
        <f t="shared" si="1"/>
        <v>0</v>
      </c>
    </row>
    <row r="40" spans="2:16" ht="15.75" customHeight="1" outlineLevel="1">
      <c r="B40" s="104">
        <v>2907</v>
      </c>
      <c r="C40" s="677" t="s">
        <v>8</v>
      </c>
      <c r="D40" s="677"/>
      <c r="E40" s="405">
        <v>108</v>
      </c>
      <c r="F40" s="168">
        <f>E40*'Прайс-лист'!I3*(1-'Прайс-лист'!$E$3)</f>
        <v>86.4</v>
      </c>
      <c r="G40" s="137">
        <v>0</v>
      </c>
      <c r="H40" s="169">
        <f t="shared" si="1"/>
        <v>0</v>
      </c>
    </row>
    <row r="41" spans="2:16" ht="15.75" customHeight="1" outlineLevel="1">
      <c r="B41" s="104">
        <v>2908</v>
      </c>
      <c r="C41" s="677" t="s">
        <v>74</v>
      </c>
      <c r="D41" s="677"/>
      <c r="E41" s="405">
        <v>130</v>
      </c>
      <c r="F41" s="168">
        <f>E41*'Прайс-лист'!I3*(1-'Прайс-лист'!$E$3)</f>
        <v>104</v>
      </c>
      <c r="G41" s="137">
        <v>0</v>
      </c>
      <c r="H41" s="169">
        <f t="shared" si="1"/>
        <v>0</v>
      </c>
    </row>
    <row r="42" spans="2:16" ht="15.75" customHeight="1" outlineLevel="1">
      <c r="B42" s="104">
        <v>2806</v>
      </c>
      <c r="C42" s="677" t="s">
        <v>10</v>
      </c>
      <c r="D42" s="677"/>
      <c r="E42" s="405">
        <v>191</v>
      </c>
      <c r="F42" s="168">
        <f>E42*'Прайс-лист'!I3*(1-'Прайс-лист'!$E$3)</f>
        <v>152.80000000000001</v>
      </c>
      <c r="G42" s="137">
        <v>0</v>
      </c>
      <c r="H42" s="169">
        <f t="shared" si="1"/>
        <v>0</v>
      </c>
    </row>
    <row r="43" spans="2:16" ht="15.75" customHeight="1" outlineLevel="1">
      <c r="B43" s="205">
        <v>280601</v>
      </c>
      <c r="C43" s="677" t="s">
        <v>843</v>
      </c>
      <c r="D43" s="677"/>
      <c r="E43" s="405">
        <v>191</v>
      </c>
      <c r="F43" s="168">
        <f>E43*'Прайс-лист'!I3*(1-'Прайс-лист'!$E$3)</f>
        <v>152.80000000000001</v>
      </c>
      <c r="G43" s="137">
        <v>0</v>
      </c>
      <c r="H43" s="169">
        <f t="shared" si="1"/>
        <v>0</v>
      </c>
    </row>
    <row r="44" spans="2:16" ht="15.75" customHeight="1" outlineLevel="1">
      <c r="B44" s="104">
        <v>2848</v>
      </c>
      <c r="C44" s="677" t="s">
        <v>85</v>
      </c>
      <c r="D44" s="677"/>
      <c r="E44" s="405">
        <v>69</v>
      </c>
      <c r="F44" s="168">
        <f>E44*'Прайс-лист'!I3*(1-'Прайс-лист'!$E$3)</f>
        <v>55.2</v>
      </c>
      <c r="G44" s="137">
        <v>0</v>
      </c>
      <c r="H44" s="169">
        <f t="shared" si="1"/>
        <v>0</v>
      </c>
    </row>
    <row r="45" spans="2:16" ht="15.75" customHeight="1" outlineLevel="1">
      <c r="B45" s="104">
        <v>2849</v>
      </c>
      <c r="C45" s="677" t="s">
        <v>86</v>
      </c>
      <c r="D45" s="677"/>
      <c r="E45" s="405">
        <v>77</v>
      </c>
      <c r="F45" s="168">
        <f>E45*'Прайс-лист'!I3*(1-'Прайс-лист'!$E$3)</f>
        <v>61.6</v>
      </c>
      <c r="G45" s="137">
        <v>0</v>
      </c>
      <c r="H45" s="169">
        <f t="shared" si="1"/>
        <v>0</v>
      </c>
    </row>
    <row r="46" spans="2:16" ht="15.75" customHeight="1" outlineLevel="1">
      <c r="B46" s="104">
        <v>2390</v>
      </c>
      <c r="C46" s="677" t="s">
        <v>15</v>
      </c>
      <c r="D46" s="677"/>
      <c r="E46" s="405">
        <v>401</v>
      </c>
      <c r="F46" s="168">
        <f>E46*'Прайс-лист'!I3*(1-'Прайс-лист'!$E$3)</f>
        <v>320.8</v>
      </c>
      <c r="G46" s="137">
        <v>0</v>
      </c>
      <c r="H46" s="169">
        <f t="shared" si="1"/>
        <v>0</v>
      </c>
    </row>
    <row r="47" spans="2:16" ht="15.75" customHeight="1" outlineLevel="1">
      <c r="B47" s="104">
        <v>2395</v>
      </c>
      <c r="C47" s="677" t="s">
        <v>16</v>
      </c>
      <c r="D47" s="677"/>
      <c r="E47" s="405">
        <v>564</v>
      </c>
      <c r="F47" s="168">
        <f>E47*'Прайс-лист'!I3*(1-'Прайс-лист'!$E$3)</f>
        <v>451.20000000000005</v>
      </c>
      <c r="G47" s="137">
        <v>0</v>
      </c>
      <c r="H47" s="169">
        <f t="shared" si="1"/>
        <v>0</v>
      </c>
    </row>
    <row r="48" spans="2:16" ht="15.75" customHeight="1" outlineLevel="1">
      <c r="B48" s="13"/>
      <c r="C48" s="52"/>
      <c r="D48" s="52"/>
      <c r="E48" s="1"/>
      <c r="F48" s="54"/>
      <c r="G48" s="27" t="s">
        <v>11</v>
      </c>
      <c r="H48" s="170">
        <f>SUM(H25:H47)</f>
        <v>2364.8000000000002</v>
      </c>
    </row>
  </sheetData>
  <sortState ref="A36:H47">
    <sortCondition ref="A36"/>
  </sortState>
  <mergeCells count="58">
    <mergeCell ref="P2:Q2"/>
    <mergeCell ref="C14:D14"/>
    <mergeCell ref="C15:D15"/>
    <mergeCell ref="C16:D16"/>
    <mergeCell ref="C17:D17"/>
    <mergeCell ref="C9:D9"/>
    <mergeCell ref="C10:D10"/>
    <mergeCell ref="C11:D11"/>
    <mergeCell ref="C12:D12"/>
    <mergeCell ref="C13:D13"/>
    <mergeCell ref="C4:D4"/>
    <mergeCell ref="C5:D5"/>
    <mergeCell ref="C6:D6"/>
    <mergeCell ref="C7:D7"/>
    <mergeCell ref="C8:D8"/>
    <mergeCell ref="C44:D44"/>
    <mergeCell ref="C45:D45"/>
    <mergeCell ref="C46:D46"/>
    <mergeCell ref="C47:D47"/>
    <mergeCell ref="C43:D43"/>
    <mergeCell ref="C37:D37"/>
    <mergeCell ref="C39:D39"/>
    <mergeCell ref="C40:D40"/>
    <mergeCell ref="C41:D41"/>
    <mergeCell ref="C42:D42"/>
    <mergeCell ref="C38:D38"/>
    <mergeCell ref="F22:G22"/>
    <mergeCell ref="B2:H2"/>
    <mergeCell ref="F21:G21"/>
    <mergeCell ref="C27:H27"/>
    <mergeCell ref="F15:G15"/>
    <mergeCell ref="F16:G16"/>
    <mergeCell ref="F17:G17"/>
    <mergeCell ref="F18:G18"/>
    <mergeCell ref="F19:G19"/>
    <mergeCell ref="C18:D18"/>
    <mergeCell ref="C19:D19"/>
    <mergeCell ref="C20:D20"/>
    <mergeCell ref="C21:D21"/>
    <mergeCell ref="C22:D22"/>
    <mergeCell ref="B26:H26"/>
    <mergeCell ref="C25:D25"/>
    <mergeCell ref="B35:H35"/>
    <mergeCell ref="C36:D36"/>
    <mergeCell ref="B28:H28"/>
    <mergeCell ref="B3:H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20:G20"/>
  </mergeCells>
  <dataValidations count="6">
    <dataValidation type="list" allowBlank="1" showInputMessage="1" showErrorMessage="1" sqref="D30">
      <formula1>$K$29:$K$33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2">
      <formula1>$M$29:$M$31</formula1>
    </dataValidation>
    <dataValidation type="list" allowBlank="1" showInputMessage="1" showErrorMessage="1" sqref="D33">
      <formula1>$N$29:$N$34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B2:Q48"/>
  <sheetViews>
    <sheetView showGridLines="0" workbookViewId="0">
      <pane ySplit="2" topLeftCell="A23" activePane="bottomLeft" state="frozen"/>
      <selection pane="bottomLeft" activeCell="Q37" sqref="Q37"/>
    </sheetView>
  </sheetViews>
  <sheetFormatPr defaultRowHeight="15.75" customHeight="1" outlineLevelRow="2" outlineLevelCol="1"/>
  <cols>
    <col min="1" max="1" width="3.7109375" style="17" customWidth="1"/>
    <col min="2" max="2" width="12.7109375" style="18" customWidth="1"/>
    <col min="3" max="3" width="65.7109375" style="17" customWidth="1"/>
    <col min="4" max="4" width="25.7109375" style="17" customWidth="1"/>
    <col min="5" max="5" width="8.5703125" style="412" hidden="1" customWidth="1"/>
    <col min="6" max="6" width="15.7109375" style="56" customWidth="1"/>
    <col min="7" max="7" width="10.7109375" style="18" customWidth="1"/>
    <col min="8" max="8" width="15.7109375" style="56" customWidth="1"/>
    <col min="9" max="9" width="9.140625" style="17"/>
    <col min="10" max="10" width="15.7109375" style="17" hidden="1" customWidth="1" outlineLevel="1"/>
    <col min="11" max="15" width="15.7109375" style="97" hidden="1" customWidth="1" outlineLevel="1"/>
    <col min="16" max="16" width="9.140625" style="17" collapsed="1"/>
    <col min="17" max="16384" width="9.140625" style="17"/>
  </cols>
  <sheetData>
    <row r="2" spans="2:17" ht="15.75" customHeight="1">
      <c r="B2" s="695" t="s">
        <v>82</v>
      </c>
      <c r="C2" s="695"/>
      <c r="D2" s="695"/>
      <c r="E2" s="695"/>
      <c r="F2" s="695"/>
      <c r="G2" s="695"/>
      <c r="H2" s="695"/>
      <c r="P2" s="679" t="s">
        <v>1986</v>
      </c>
      <c r="Q2" s="679"/>
    </row>
    <row r="3" spans="2:17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7" ht="15.75" hidden="1" customHeight="1" outlineLevel="1">
      <c r="B4" s="67"/>
      <c r="C4" s="677" t="s">
        <v>20</v>
      </c>
      <c r="D4" s="677"/>
      <c r="E4" s="73"/>
      <c r="F4" s="694">
        <v>300</v>
      </c>
      <c r="G4" s="694"/>
      <c r="H4" s="73"/>
    </row>
    <row r="5" spans="2:17" ht="15.75" hidden="1" customHeight="1" outlineLevel="1">
      <c r="B5" s="67"/>
      <c r="C5" s="677" t="s">
        <v>21</v>
      </c>
      <c r="D5" s="677"/>
      <c r="E5" s="73"/>
      <c r="F5" s="694">
        <v>200</v>
      </c>
      <c r="G5" s="694"/>
      <c r="H5" s="73"/>
    </row>
    <row r="6" spans="2:17" ht="15.75" hidden="1" customHeight="1" outlineLevel="1">
      <c r="B6" s="67"/>
      <c r="C6" s="677" t="s">
        <v>22</v>
      </c>
      <c r="D6" s="677"/>
      <c r="E6" s="73"/>
      <c r="F6" s="694">
        <v>167</v>
      </c>
      <c r="G6" s="694"/>
      <c r="H6" s="73"/>
    </row>
    <row r="7" spans="2:17" ht="15.75" hidden="1" customHeight="1" outlineLevel="1">
      <c r="B7" s="67"/>
      <c r="C7" s="677" t="s">
        <v>23</v>
      </c>
      <c r="D7" s="677"/>
      <c r="E7" s="73"/>
      <c r="F7" s="694">
        <v>78</v>
      </c>
      <c r="G7" s="694"/>
      <c r="H7" s="73"/>
    </row>
    <row r="8" spans="2:17" ht="15.75" hidden="1" customHeight="1" outlineLevel="1">
      <c r="B8" s="67"/>
      <c r="C8" s="677" t="s">
        <v>24</v>
      </c>
      <c r="D8" s="677"/>
      <c r="E8" s="73"/>
      <c r="F8" s="694">
        <v>43</v>
      </c>
      <c r="G8" s="694"/>
      <c r="H8" s="73"/>
    </row>
    <row r="9" spans="2:17" ht="15.75" hidden="1" customHeight="1" outlineLevel="1">
      <c r="B9" s="67"/>
      <c r="C9" s="677" t="s">
        <v>40</v>
      </c>
      <c r="D9" s="677"/>
      <c r="E9" s="73"/>
      <c r="F9" s="694">
        <v>77</v>
      </c>
      <c r="G9" s="694"/>
      <c r="H9" s="73"/>
    </row>
    <row r="10" spans="2:17" ht="15.75" hidden="1" customHeight="1" outlineLevel="1">
      <c r="B10" s="67"/>
      <c r="C10" s="677" t="s">
        <v>25</v>
      </c>
      <c r="D10" s="677"/>
      <c r="E10" s="73"/>
      <c r="F10" s="694">
        <v>520</v>
      </c>
      <c r="G10" s="694"/>
      <c r="H10" s="73"/>
    </row>
    <row r="11" spans="2:17" ht="15.75" hidden="1" customHeight="1" outlineLevel="1">
      <c r="B11" s="67"/>
      <c r="C11" s="677" t="s">
        <v>26</v>
      </c>
      <c r="D11" s="677"/>
      <c r="E11" s="73"/>
      <c r="F11" s="694">
        <v>4</v>
      </c>
      <c r="G11" s="694"/>
      <c r="H11" s="73"/>
    </row>
    <row r="12" spans="2:17" ht="15.75" hidden="1" customHeight="1" outlineLevel="1">
      <c r="B12" s="67"/>
      <c r="C12" s="677" t="s">
        <v>27</v>
      </c>
      <c r="D12" s="677"/>
      <c r="E12" s="73"/>
      <c r="F12" s="694">
        <v>3</v>
      </c>
      <c r="G12" s="694"/>
      <c r="H12" s="73"/>
    </row>
    <row r="13" spans="2:17" ht="15.75" hidden="1" customHeight="1" outlineLevel="1">
      <c r="B13" s="67"/>
      <c r="C13" s="677" t="s">
        <v>28</v>
      </c>
      <c r="D13" s="677"/>
      <c r="E13" s="73"/>
      <c r="F13" s="694">
        <v>15</v>
      </c>
      <c r="G13" s="694"/>
      <c r="H13" s="73"/>
    </row>
    <row r="14" spans="2:17" ht="15.75" hidden="1" customHeight="1" outlineLevel="1">
      <c r="B14" s="67"/>
      <c r="C14" s="677" t="s">
        <v>29</v>
      </c>
      <c r="D14" s="677"/>
      <c r="E14" s="73"/>
      <c r="F14" s="694">
        <v>20</v>
      </c>
      <c r="G14" s="694"/>
      <c r="H14" s="73"/>
    </row>
    <row r="15" spans="2:17" ht="15.75" hidden="1" customHeight="1" outlineLevel="1">
      <c r="B15" s="67"/>
      <c r="C15" s="677" t="s">
        <v>30</v>
      </c>
      <c r="D15" s="677"/>
      <c r="E15" s="73"/>
      <c r="F15" s="694">
        <v>50</v>
      </c>
      <c r="G15" s="694"/>
      <c r="H15" s="73"/>
    </row>
    <row r="16" spans="2:17" ht="15.75" hidden="1" customHeight="1" outlineLevel="1">
      <c r="B16" s="67"/>
      <c r="C16" s="677" t="s">
        <v>31</v>
      </c>
      <c r="D16" s="677"/>
      <c r="E16" s="73"/>
      <c r="F16" s="694">
        <v>381</v>
      </c>
      <c r="G16" s="694"/>
      <c r="H16" s="73"/>
    </row>
    <row r="17" spans="2:16" ht="15.75" hidden="1" customHeight="1" outlineLevel="1">
      <c r="B17" s="67"/>
      <c r="C17" s="677" t="s">
        <v>32</v>
      </c>
      <c r="D17" s="677"/>
      <c r="E17" s="73"/>
      <c r="F17" s="694" t="s">
        <v>52</v>
      </c>
      <c r="G17" s="694"/>
      <c r="H17" s="73"/>
    </row>
    <row r="18" spans="2:16" ht="15.75" hidden="1" customHeight="1" outlineLevel="1">
      <c r="B18" s="67"/>
      <c r="C18" s="677" t="s">
        <v>34</v>
      </c>
      <c r="D18" s="677"/>
      <c r="E18" s="73"/>
      <c r="F18" s="694" t="s">
        <v>35</v>
      </c>
      <c r="G18" s="694"/>
      <c r="H18" s="73"/>
    </row>
    <row r="19" spans="2:16" ht="15.75" hidden="1" customHeight="1" outlineLevel="1">
      <c r="B19" s="67"/>
      <c r="C19" s="677" t="s">
        <v>41</v>
      </c>
      <c r="D19" s="677"/>
      <c r="E19" s="73"/>
      <c r="F19" s="694" t="s">
        <v>53</v>
      </c>
      <c r="G19" s="694"/>
      <c r="H19" s="73"/>
    </row>
    <row r="20" spans="2:16" ht="15.75" hidden="1" customHeight="1" outlineLevel="1">
      <c r="B20" s="67"/>
      <c r="C20" s="696" t="s">
        <v>183</v>
      </c>
      <c r="D20" s="696"/>
      <c r="E20" s="73"/>
      <c r="F20" s="694" t="s">
        <v>54</v>
      </c>
      <c r="G20" s="694"/>
      <c r="H20" s="73"/>
    </row>
    <row r="21" spans="2:16" ht="15.75" hidden="1" customHeight="1" outlineLevel="1">
      <c r="B21" s="67"/>
      <c r="C21" s="696" t="s">
        <v>184</v>
      </c>
      <c r="D21" s="696"/>
      <c r="E21" s="73"/>
      <c r="F21" s="694" t="s">
        <v>182</v>
      </c>
      <c r="G21" s="694"/>
      <c r="H21" s="73"/>
    </row>
    <row r="22" spans="2:16" ht="15.75" hidden="1" customHeight="1" outlineLevel="1">
      <c r="B22" s="67"/>
      <c r="C22" s="682" t="s">
        <v>39</v>
      </c>
      <c r="D22" s="682"/>
      <c r="E22" s="73"/>
      <c r="F22" s="694">
        <v>112</v>
      </c>
      <c r="G22" s="694"/>
      <c r="H22" s="73"/>
    </row>
    <row r="23" spans="2:16" ht="15.75" customHeight="1" collapsed="1">
      <c r="B23" s="69"/>
      <c r="C23" s="70"/>
      <c r="D23" s="70"/>
      <c r="E23" s="71"/>
      <c r="F23" s="70"/>
      <c r="G23" s="70"/>
      <c r="H23" s="71"/>
    </row>
    <row r="24" spans="2:16" ht="15.75" customHeight="1" outlineLevel="1">
      <c r="B24" s="64" t="s">
        <v>43</v>
      </c>
      <c r="C24" s="213" t="s">
        <v>48</v>
      </c>
      <c r="D24" s="213"/>
      <c r="E24" s="65" t="s">
        <v>1</v>
      </c>
      <c r="F24" s="107" t="s">
        <v>1</v>
      </c>
      <c r="G24" s="107" t="s">
        <v>44</v>
      </c>
      <c r="H24" s="65" t="s">
        <v>45</v>
      </c>
    </row>
    <row r="25" spans="2:16" ht="15.75" customHeight="1" outlineLevel="1">
      <c r="B25" s="110">
        <v>1021</v>
      </c>
      <c r="C25" s="697" t="s">
        <v>155</v>
      </c>
      <c r="D25" s="697"/>
      <c r="E25" s="411">
        <v>2796</v>
      </c>
      <c r="F25" s="168">
        <f>E25*'Прайс-лист'!I3*(1-'Прайс-лист'!$E$3)</f>
        <v>2236.8000000000002</v>
      </c>
      <c r="G25" s="110"/>
      <c r="H25" s="195">
        <f>F25</f>
        <v>2236.8000000000002</v>
      </c>
    </row>
    <row r="26" spans="2:16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6" ht="323.25" hidden="1" customHeight="1" outlineLevel="2">
      <c r="B27" s="110"/>
      <c r="C27" s="685" t="s">
        <v>2045</v>
      </c>
      <c r="D27" s="685"/>
      <c r="E27" s="698"/>
      <c r="F27" s="698"/>
      <c r="G27" s="698"/>
      <c r="H27" s="698"/>
    </row>
    <row r="28" spans="2:16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  <c r="I28" s="50"/>
      <c r="J28" s="50"/>
      <c r="K28" s="50"/>
      <c r="L28" s="50"/>
      <c r="M28" s="50"/>
      <c r="N28" s="111"/>
      <c r="O28" s="111"/>
      <c r="P28" s="50"/>
    </row>
    <row r="29" spans="2:16" ht="15.75" customHeight="1" outlineLevel="1">
      <c r="B29" s="401">
        <v>2472</v>
      </c>
      <c r="C29" s="398" t="s">
        <v>5</v>
      </c>
      <c r="D29" s="100" t="s">
        <v>840</v>
      </c>
      <c r="E29" s="405">
        <v>143</v>
      </c>
      <c r="F29" s="168">
        <f>E29*'Прайс-лист'!I3*(1-'Прайс-лист'!$E$3)</f>
        <v>114.4</v>
      </c>
      <c r="G29" s="137">
        <v>0</v>
      </c>
      <c r="H29" s="169">
        <f t="shared" ref="H29:H34" si="0">F29*G29</f>
        <v>0</v>
      </c>
      <c r="I29" s="50"/>
      <c r="J29" s="235" t="s">
        <v>840</v>
      </c>
      <c r="K29" s="235" t="s">
        <v>840</v>
      </c>
      <c r="L29" s="235" t="s">
        <v>840</v>
      </c>
      <c r="M29" s="235" t="s">
        <v>840</v>
      </c>
      <c r="N29" s="235" t="s">
        <v>1983</v>
      </c>
      <c r="O29" s="235" t="s">
        <v>840</v>
      </c>
      <c r="P29" s="50"/>
    </row>
    <row r="30" spans="2:16" ht="15.75" customHeight="1" outlineLevel="1">
      <c r="B30" s="66"/>
      <c r="C30" s="535" t="s">
        <v>2165</v>
      </c>
      <c r="D30" s="99" t="s">
        <v>840</v>
      </c>
      <c r="E30" s="405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si="0"/>
        <v>0</v>
      </c>
      <c r="I30" s="50"/>
      <c r="J30" s="237" t="s">
        <v>2168</v>
      </c>
      <c r="K30" s="240" t="s">
        <v>2164</v>
      </c>
      <c r="L30" s="240" t="s">
        <v>2147</v>
      </c>
      <c r="M30" s="396" t="s">
        <v>1973</v>
      </c>
      <c r="N30" s="396" t="s">
        <v>1977</v>
      </c>
      <c r="O30" s="240" t="s">
        <v>1956</v>
      </c>
      <c r="P30" s="50"/>
    </row>
    <row r="31" spans="2:16" ht="15.75" customHeight="1" outlineLevel="1">
      <c r="B31" s="401"/>
      <c r="C31" s="535" t="s">
        <v>2177</v>
      </c>
      <c r="D31" s="99" t="s">
        <v>840</v>
      </c>
      <c r="E31" s="405">
        <v>1041</v>
      </c>
      <c r="F31" s="168">
        <f>E31*'Прайс-лист'!I3*(1-'Прайс-лист'!$E$3)</f>
        <v>832.80000000000007</v>
      </c>
      <c r="G31" s="137">
        <v>0</v>
      </c>
      <c r="H31" s="169">
        <f t="shared" si="0"/>
        <v>0</v>
      </c>
      <c r="I31" s="50"/>
      <c r="J31" s="237" t="s">
        <v>2170</v>
      </c>
      <c r="K31" s="235" t="s">
        <v>2161</v>
      </c>
      <c r="L31" s="237" t="s">
        <v>2148</v>
      </c>
      <c r="M31" s="396" t="s">
        <v>1974</v>
      </c>
      <c r="N31" s="396" t="s">
        <v>1978</v>
      </c>
      <c r="O31" s="235" t="s">
        <v>1955</v>
      </c>
      <c r="P31" s="50"/>
    </row>
    <row r="32" spans="2:16" ht="15.75" customHeight="1" outlineLevel="1">
      <c r="B32" s="401">
        <v>2004</v>
      </c>
      <c r="C32" s="397" t="s">
        <v>842</v>
      </c>
      <c r="D32" s="99" t="s">
        <v>840</v>
      </c>
      <c r="E32" s="405">
        <v>0</v>
      </c>
      <c r="F32" s="168">
        <f>E32*'Прайс-лист'!I3*(1-'Прайс-лист'!$E$3)</f>
        <v>0</v>
      </c>
      <c r="G32" s="137">
        <v>0</v>
      </c>
      <c r="H32" s="169">
        <f t="shared" si="0"/>
        <v>0</v>
      </c>
      <c r="I32" s="50"/>
      <c r="J32" s="237" t="s">
        <v>1938</v>
      </c>
      <c r="K32" s="243" t="s">
        <v>2162</v>
      </c>
      <c r="L32" s="236"/>
      <c r="M32" s="373"/>
      <c r="N32" s="396" t="s">
        <v>1979</v>
      </c>
      <c r="O32" s="239"/>
      <c r="P32" s="50"/>
    </row>
    <row r="33" spans="2:16" ht="15.75" customHeight="1" outlineLevel="1">
      <c r="B33" s="401">
        <v>3050</v>
      </c>
      <c r="C33" s="397" t="s">
        <v>841</v>
      </c>
      <c r="D33" s="99" t="s">
        <v>840</v>
      </c>
      <c r="E33" s="405">
        <v>23</v>
      </c>
      <c r="F33" s="168">
        <f>E33*'Прайс-лист'!I3*(1-'Прайс-лист'!$E$3)</f>
        <v>18.400000000000002</v>
      </c>
      <c r="G33" s="137">
        <v>0</v>
      </c>
      <c r="H33" s="169">
        <f t="shared" si="0"/>
        <v>0</v>
      </c>
      <c r="I33" s="50"/>
      <c r="J33" s="240" t="s">
        <v>2171</v>
      </c>
      <c r="K33" s="236" t="s">
        <v>2167</v>
      </c>
      <c r="L33" s="243"/>
      <c r="M33" s="237"/>
      <c r="N33" s="396" t="s">
        <v>1980</v>
      </c>
      <c r="O33" s="237"/>
      <c r="P33" s="50"/>
    </row>
    <row r="34" spans="2:16" ht="15.75" customHeight="1" outlineLevel="1">
      <c r="B34" s="399" t="s">
        <v>1951</v>
      </c>
      <c r="C34" s="400" t="s">
        <v>1954</v>
      </c>
      <c r="D34" s="99" t="s">
        <v>840</v>
      </c>
      <c r="E34" s="405">
        <v>0</v>
      </c>
      <c r="F34" s="168">
        <f>E34*'Прайс-лист'!I3*(1-'Прайс-лист'!$E$3)</f>
        <v>0</v>
      </c>
      <c r="G34" s="137">
        <v>0</v>
      </c>
      <c r="H34" s="169">
        <f t="shared" si="0"/>
        <v>0</v>
      </c>
      <c r="I34" s="50"/>
      <c r="J34" s="240" t="s">
        <v>1764</v>
      </c>
      <c r="K34" s="506"/>
      <c r="L34" s="243"/>
      <c r="M34" s="239"/>
      <c r="N34" s="396" t="s">
        <v>1981</v>
      </c>
      <c r="O34" s="240"/>
      <c r="P34" s="50"/>
    </row>
    <row r="35" spans="2:16" ht="15.75" customHeight="1" outlineLevel="1">
      <c r="B35" s="686" t="s">
        <v>6</v>
      </c>
      <c r="C35" s="686"/>
      <c r="D35" s="686"/>
      <c r="E35" s="686"/>
      <c r="F35" s="686"/>
      <c r="G35" s="686"/>
      <c r="H35" s="686"/>
      <c r="I35" s="50"/>
      <c r="J35" s="240"/>
      <c r="K35" s="240"/>
      <c r="L35" s="240"/>
      <c r="M35" s="239"/>
      <c r="N35" s="396"/>
      <c r="O35" s="240"/>
      <c r="P35" s="50"/>
    </row>
    <row r="36" spans="2:16" ht="15.75" customHeight="1" outlineLevel="1">
      <c r="B36" s="401">
        <v>4144</v>
      </c>
      <c r="C36" s="683" t="s">
        <v>1984</v>
      </c>
      <c r="D36" s="683"/>
      <c r="E36" s="409">
        <v>23</v>
      </c>
      <c r="F36" s="168">
        <f>E36*'Прайс-лист'!I3*(1-'Прайс-лист'!$E$3)</f>
        <v>18.400000000000002</v>
      </c>
      <c r="G36" s="137">
        <v>0</v>
      </c>
      <c r="H36" s="169">
        <f t="shared" ref="H36:H47" si="1">F36*G36</f>
        <v>0</v>
      </c>
      <c r="I36" s="50"/>
      <c r="J36" s="50"/>
      <c r="K36" s="50"/>
      <c r="L36" s="50"/>
      <c r="M36" s="50"/>
      <c r="N36" s="243"/>
      <c r="O36" s="243"/>
      <c r="P36" s="50"/>
    </row>
    <row r="37" spans="2:16" ht="15.75" customHeight="1" outlineLevel="1">
      <c r="B37" s="104">
        <v>2401</v>
      </c>
      <c r="C37" s="677" t="s">
        <v>50</v>
      </c>
      <c r="D37" s="677"/>
      <c r="E37" s="405">
        <v>141</v>
      </c>
      <c r="F37" s="168">
        <f>E37*'Прайс-лист'!I3*(1-'Прайс-лист'!$E$3)</f>
        <v>112.80000000000001</v>
      </c>
      <c r="G37" s="162">
        <v>0</v>
      </c>
      <c r="H37" s="195">
        <f t="shared" si="1"/>
        <v>0</v>
      </c>
    </row>
    <row r="38" spans="2:16" ht="15.75" customHeight="1" outlineLevel="1">
      <c r="B38" s="448">
        <v>2133</v>
      </c>
      <c r="C38" s="677" t="s">
        <v>2029</v>
      </c>
      <c r="D38" s="677"/>
      <c r="E38" s="405">
        <v>177</v>
      </c>
      <c r="F38" s="168">
        <f>E38*'Прайс-лист'!I3*(1-'Прайс-лист'!$E$3)</f>
        <v>141.6</v>
      </c>
      <c r="G38" s="137">
        <v>0</v>
      </c>
      <c r="H38" s="169">
        <f t="shared" si="1"/>
        <v>0</v>
      </c>
    </row>
    <row r="39" spans="2:16" ht="15.75" customHeight="1" outlineLevel="1">
      <c r="B39" s="104">
        <v>2420</v>
      </c>
      <c r="C39" s="677" t="s">
        <v>51</v>
      </c>
      <c r="D39" s="677"/>
      <c r="E39" s="411">
        <v>420</v>
      </c>
      <c r="F39" s="168">
        <f>E39*'Прайс-лист'!I3*(1-'Прайс-лист'!$E$3)</f>
        <v>336</v>
      </c>
      <c r="G39" s="162">
        <v>0</v>
      </c>
      <c r="H39" s="195">
        <f t="shared" si="1"/>
        <v>0</v>
      </c>
    </row>
    <row r="40" spans="2:16" ht="15.75" customHeight="1" outlineLevel="1">
      <c r="B40" s="104">
        <v>2905</v>
      </c>
      <c r="C40" s="677" t="s">
        <v>8</v>
      </c>
      <c r="D40" s="677"/>
      <c r="E40" s="411">
        <v>95</v>
      </c>
      <c r="F40" s="168">
        <f>E40*'Прайс-лист'!I3*(1-'Прайс-лист'!$E$3)</f>
        <v>76</v>
      </c>
      <c r="G40" s="162">
        <v>0</v>
      </c>
      <c r="H40" s="195">
        <f t="shared" si="1"/>
        <v>0</v>
      </c>
    </row>
    <row r="41" spans="2:16" ht="15.75" customHeight="1" outlineLevel="1">
      <c r="B41" s="104">
        <v>2906</v>
      </c>
      <c r="C41" s="677" t="s">
        <v>74</v>
      </c>
      <c r="D41" s="677"/>
      <c r="E41" s="411">
        <v>120</v>
      </c>
      <c r="F41" s="168">
        <f>E41*'Прайс-лист'!I3*(1-'Прайс-лист'!$E$3)</f>
        <v>96</v>
      </c>
      <c r="G41" s="162">
        <v>0</v>
      </c>
      <c r="H41" s="195">
        <f t="shared" si="1"/>
        <v>0</v>
      </c>
    </row>
    <row r="42" spans="2:16" ht="15.75" customHeight="1" outlineLevel="1">
      <c r="B42" s="104">
        <v>2804</v>
      </c>
      <c r="C42" s="677" t="s">
        <v>10</v>
      </c>
      <c r="D42" s="677"/>
      <c r="E42" s="411">
        <v>174</v>
      </c>
      <c r="F42" s="168">
        <f>E42*'Прайс-лист'!I3*(1-'Прайс-лист'!$E$3)</f>
        <v>139.20000000000002</v>
      </c>
      <c r="G42" s="162">
        <v>0</v>
      </c>
      <c r="H42" s="195">
        <f t="shared" si="1"/>
        <v>0</v>
      </c>
    </row>
    <row r="43" spans="2:16" ht="15.75" customHeight="1" outlineLevel="1">
      <c r="B43" s="205">
        <v>280401</v>
      </c>
      <c r="C43" s="677" t="s">
        <v>843</v>
      </c>
      <c r="D43" s="677"/>
      <c r="E43" s="411">
        <v>174</v>
      </c>
      <c r="F43" s="168">
        <f>E43*'Прайс-лист'!I3*(1-'Прайс-лист'!$E$3)</f>
        <v>139.20000000000002</v>
      </c>
      <c r="G43" s="162">
        <v>0</v>
      </c>
      <c r="H43" s="195">
        <f t="shared" si="1"/>
        <v>0</v>
      </c>
    </row>
    <row r="44" spans="2:16" ht="15.75" customHeight="1" outlineLevel="1">
      <c r="B44" s="104">
        <v>2848</v>
      </c>
      <c r="C44" s="677" t="s">
        <v>85</v>
      </c>
      <c r="D44" s="677"/>
      <c r="E44" s="411">
        <v>69</v>
      </c>
      <c r="F44" s="168">
        <f>E44*'Прайс-лист'!I3*(1-'Прайс-лист'!$E$3)</f>
        <v>55.2</v>
      </c>
      <c r="G44" s="162">
        <v>0</v>
      </c>
      <c r="H44" s="195">
        <f t="shared" si="1"/>
        <v>0</v>
      </c>
    </row>
    <row r="45" spans="2:16" ht="15.75" customHeight="1" outlineLevel="1">
      <c r="B45" s="104">
        <v>2849</v>
      </c>
      <c r="C45" s="677" t="s">
        <v>86</v>
      </c>
      <c r="D45" s="677"/>
      <c r="E45" s="411">
        <v>77</v>
      </c>
      <c r="F45" s="168">
        <f>E45*'Прайс-лист'!I3*(1-'Прайс-лист'!$E$3)</f>
        <v>61.6</v>
      </c>
      <c r="G45" s="162">
        <v>0</v>
      </c>
      <c r="H45" s="195">
        <f t="shared" si="1"/>
        <v>0</v>
      </c>
    </row>
    <row r="46" spans="2:16" ht="15.75" customHeight="1" outlineLevel="1">
      <c r="B46" s="104">
        <v>2390</v>
      </c>
      <c r="C46" s="677" t="s">
        <v>15</v>
      </c>
      <c r="D46" s="677"/>
      <c r="E46" s="411">
        <v>401</v>
      </c>
      <c r="F46" s="168">
        <f>E46*'Прайс-лист'!I3*(1-'Прайс-лист'!$E$3)</f>
        <v>320.8</v>
      </c>
      <c r="G46" s="162">
        <v>0</v>
      </c>
      <c r="H46" s="195">
        <f t="shared" si="1"/>
        <v>0</v>
      </c>
    </row>
    <row r="47" spans="2:16" ht="15.75" customHeight="1" outlineLevel="1">
      <c r="B47" s="104">
        <v>2395</v>
      </c>
      <c r="C47" s="677" t="s">
        <v>16</v>
      </c>
      <c r="D47" s="677"/>
      <c r="E47" s="411">
        <v>564</v>
      </c>
      <c r="F47" s="168">
        <f>E47*'Прайс-лист'!I3*(1-'Прайс-лист'!$E$3)</f>
        <v>451.20000000000005</v>
      </c>
      <c r="G47" s="162">
        <v>0</v>
      </c>
      <c r="H47" s="195">
        <f t="shared" si="1"/>
        <v>0</v>
      </c>
    </row>
    <row r="48" spans="2:16" ht="15.75" customHeight="1" outlineLevel="1">
      <c r="B48" s="57"/>
      <c r="C48" s="55"/>
      <c r="D48" s="55"/>
      <c r="E48" s="1"/>
      <c r="F48" s="54"/>
      <c r="G48" s="27" t="s">
        <v>11</v>
      </c>
      <c r="H48" s="196">
        <f>SUM(H25:H47)</f>
        <v>2236.8000000000002</v>
      </c>
    </row>
  </sheetData>
  <sortState ref="A36:H47">
    <sortCondition ref="A36"/>
  </sortState>
  <mergeCells count="58">
    <mergeCell ref="P2:Q2"/>
    <mergeCell ref="B2:H2"/>
    <mergeCell ref="F21:G21"/>
    <mergeCell ref="C27:H27"/>
    <mergeCell ref="F15:G15"/>
    <mergeCell ref="F16:G16"/>
    <mergeCell ref="F17:G17"/>
    <mergeCell ref="F18:G18"/>
    <mergeCell ref="F19:G19"/>
    <mergeCell ref="C18:D18"/>
    <mergeCell ref="C19:D19"/>
    <mergeCell ref="C20:D20"/>
    <mergeCell ref="C21:D21"/>
    <mergeCell ref="C22:D22"/>
    <mergeCell ref="C25:D25"/>
    <mergeCell ref="C4:D4"/>
    <mergeCell ref="B3:H3"/>
    <mergeCell ref="F4:G4"/>
    <mergeCell ref="F5:G5"/>
    <mergeCell ref="F6:G6"/>
    <mergeCell ref="F7:G7"/>
    <mergeCell ref="C5:D5"/>
    <mergeCell ref="F8:G8"/>
    <mergeCell ref="F9:G9"/>
    <mergeCell ref="F10:G10"/>
    <mergeCell ref="F11:G11"/>
    <mergeCell ref="F12:G12"/>
    <mergeCell ref="F13:G13"/>
    <mergeCell ref="F14:G14"/>
    <mergeCell ref="C42:D42"/>
    <mergeCell ref="C44:D44"/>
    <mergeCell ref="C45:D45"/>
    <mergeCell ref="C17:D17"/>
    <mergeCell ref="B28:H28"/>
    <mergeCell ref="B26:H26"/>
    <mergeCell ref="F20:G20"/>
    <mergeCell ref="F22:G22"/>
    <mergeCell ref="C37:D37"/>
    <mergeCell ref="C39:D39"/>
    <mergeCell ref="C40:D40"/>
    <mergeCell ref="C41:D41"/>
    <mergeCell ref="C38:D38"/>
    <mergeCell ref="C46:D46"/>
    <mergeCell ref="C47:D47"/>
    <mergeCell ref="C43:D43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B35:H35"/>
    <mergeCell ref="C36:D36"/>
    <mergeCell ref="C16:D16"/>
  </mergeCells>
  <dataValidations count="6">
    <dataValidation type="list" allowBlank="1" showInputMessage="1" showErrorMessage="1" sqref="D33">
      <formula1>$N$29:$N$34</formula1>
    </dataValidation>
    <dataValidation type="list" allowBlank="1" showInputMessage="1" showErrorMessage="1" sqref="D32">
      <formula1>$M$29:$M$31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0">
      <formula1>$K$29:$K$33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3"/>
  </sheetPr>
  <dimension ref="B2:P45"/>
  <sheetViews>
    <sheetView showGridLines="0" workbookViewId="0">
      <pane ySplit="2" topLeftCell="A3" activePane="bottomLeft" state="frozen"/>
      <selection pane="bottomLeft" activeCell="C52" sqref="C52"/>
    </sheetView>
  </sheetViews>
  <sheetFormatPr defaultRowHeight="15.75" customHeight="1" outlineLevelRow="2" outlineLevelCol="1"/>
  <cols>
    <col min="1" max="1" width="3.7109375" style="17" customWidth="1"/>
    <col min="2" max="2" width="12.7109375" style="39" customWidth="1"/>
    <col min="3" max="3" width="65.7109375" style="17" customWidth="1"/>
    <col min="4" max="4" width="25.7109375" style="17" customWidth="1"/>
    <col min="5" max="5" width="11.140625" style="38" hidden="1" customWidth="1"/>
    <col min="6" max="6" width="15.7109375" style="38" customWidth="1"/>
    <col min="7" max="7" width="10.7109375" style="18" customWidth="1"/>
    <col min="8" max="8" width="15.7109375" style="38" customWidth="1"/>
    <col min="9" max="9" width="9.140625" style="17"/>
    <col min="10" max="14" width="15.7109375" style="17" hidden="1" customWidth="1" outlineLevel="1"/>
    <col min="15" max="15" width="9.140625" style="17" collapsed="1"/>
    <col min="16" max="16384" width="9.140625" style="17"/>
  </cols>
  <sheetData>
    <row r="2" spans="2:16" ht="15.75" customHeight="1">
      <c r="B2" s="695" t="s">
        <v>76</v>
      </c>
      <c r="C2" s="695"/>
      <c r="D2" s="695"/>
      <c r="E2" s="695"/>
      <c r="F2" s="695"/>
      <c r="G2" s="695"/>
      <c r="H2" s="695"/>
      <c r="O2" s="679" t="s">
        <v>1986</v>
      </c>
      <c r="P2" s="679"/>
    </row>
    <row r="3" spans="2:16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6" ht="15.75" hidden="1" customHeight="1" outlineLevel="1">
      <c r="B4" s="67"/>
      <c r="C4" s="677" t="s">
        <v>20</v>
      </c>
      <c r="D4" s="677"/>
      <c r="E4" s="68"/>
      <c r="F4" s="700">
        <v>470</v>
      </c>
      <c r="G4" s="700"/>
      <c r="H4" s="68"/>
    </row>
    <row r="5" spans="2:16" ht="15.75" hidden="1" customHeight="1" outlineLevel="1">
      <c r="B5" s="67"/>
      <c r="C5" s="677" t="s">
        <v>21</v>
      </c>
      <c r="D5" s="677"/>
      <c r="E5" s="68"/>
      <c r="F5" s="700">
        <v>340</v>
      </c>
      <c r="G5" s="700"/>
      <c r="H5" s="68"/>
    </row>
    <row r="6" spans="2:16" ht="15.75" hidden="1" customHeight="1" outlineLevel="1">
      <c r="B6" s="67"/>
      <c r="C6" s="677" t="s">
        <v>22</v>
      </c>
      <c r="D6" s="677"/>
      <c r="E6" s="68"/>
      <c r="F6" s="700">
        <v>210</v>
      </c>
      <c r="G6" s="700"/>
      <c r="H6" s="68"/>
    </row>
    <row r="7" spans="2:16" ht="15.75" hidden="1" customHeight="1" outlineLevel="1">
      <c r="B7" s="67"/>
      <c r="C7" s="677" t="s">
        <v>23</v>
      </c>
      <c r="D7" s="677"/>
      <c r="E7" s="68"/>
      <c r="F7" s="700">
        <v>110</v>
      </c>
      <c r="G7" s="700"/>
      <c r="H7" s="68"/>
    </row>
    <row r="8" spans="2:16" ht="15.75" hidden="1" customHeight="1" outlineLevel="1">
      <c r="B8" s="67"/>
      <c r="C8" s="677" t="s">
        <v>24</v>
      </c>
      <c r="D8" s="677"/>
      <c r="E8" s="68"/>
      <c r="F8" s="700">
        <v>50</v>
      </c>
      <c r="G8" s="700"/>
      <c r="H8" s="68"/>
    </row>
    <row r="9" spans="2:16" ht="15.75" hidden="1" customHeight="1" outlineLevel="1">
      <c r="B9" s="67"/>
      <c r="C9" s="677" t="s">
        <v>40</v>
      </c>
      <c r="D9" s="677"/>
      <c r="E9" s="68"/>
      <c r="F9" s="700">
        <v>170</v>
      </c>
      <c r="G9" s="700"/>
      <c r="H9" s="68"/>
    </row>
    <row r="10" spans="2:16" ht="15.75" hidden="1" customHeight="1" outlineLevel="1">
      <c r="B10" s="67"/>
      <c r="C10" s="677" t="s">
        <v>25</v>
      </c>
      <c r="D10" s="677"/>
      <c r="E10" s="68"/>
      <c r="F10" s="700">
        <v>900</v>
      </c>
      <c r="G10" s="700"/>
      <c r="H10" s="68"/>
    </row>
    <row r="11" spans="2:16" ht="15.75" hidden="1" customHeight="1" outlineLevel="1">
      <c r="B11" s="67"/>
      <c r="C11" s="677" t="s">
        <v>26</v>
      </c>
      <c r="D11" s="677"/>
      <c r="E11" s="68"/>
      <c r="F11" s="700">
        <v>8</v>
      </c>
      <c r="G11" s="700"/>
      <c r="H11" s="68"/>
    </row>
    <row r="12" spans="2:16" ht="15.75" hidden="1" customHeight="1" outlineLevel="1">
      <c r="B12" s="67"/>
      <c r="C12" s="677" t="s">
        <v>27</v>
      </c>
      <c r="D12" s="677"/>
      <c r="E12" s="68"/>
      <c r="F12" s="700">
        <v>5</v>
      </c>
      <c r="G12" s="700"/>
      <c r="H12" s="68"/>
    </row>
    <row r="13" spans="2:16" ht="15.75" hidden="1" customHeight="1" outlineLevel="1">
      <c r="B13" s="67"/>
      <c r="C13" s="677" t="s">
        <v>28</v>
      </c>
      <c r="D13" s="677"/>
      <c r="E13" s="68"/>
      <c r="F13" s="700">
        <v>50</v>
      </c>
      <c r="G13" s="700"/>
      <c r="H13" s="68"/>
    </row>
    <row r="14" spans="2:16" ht="15.75" hidden="1" customHeight="1" outlineLevel="1">
      <c r="B14" s="67"/>
      <c r="C14" s="677" t="s">
        <v>29</v>
      </c>
      <c r="D14" s="677"/>
      <c r="E14" s="68"/>
      <c r="F14" s="700">
        <v>70</v>
      </c>
      <c r="G14" s="700"/>
      <c r="H14" s="68"/>
    </row>
    <row r="15" spans="2:16" ht="15.75" hidden="1" customHeight="1" outlineLevel="1">
      <c r="B15" s="67"/>
      <c r="C15" s="677" t="s">
        <v>30</v>
      </c>
      <c r="D15" s="677"/>
      <c r="E15" s="68"/>
      <c r="F15" s="700">
        <v>150</v>
      </c>
      <c r="G15" s="700"/>
      <c r="H15" s="68"/>
    </row>
    <row r="16" spans="2:16" ht="15.75" hidden="1" customHeight="1" outlineLevel="1">
      <c r="B16" s="67"/>
      <c r="C16" s="677" t="s">
        <v>31</v>
      </c>
      <c r="D16" s="677"/>
      <c r="E16" s="68"/>
      <c r="F16" s="700">
        <v>508</v>
      </c>
      <c r="G16" s="700"/>
      <c r="H16" s="68"/>
    </row>
    <row r="17" spans="2:14" ht="15.75" hidden="1" customHeight="1" outlineLevel="1">
      <c r="B17" s="67"/>
      <c r="C17" s="677" t="s">
        <v>32</v>
      </c>
      <c r="D17" s="677"/>
      <c r="E17" s="68"/>
      <c r="F17" s="700" t="s">
        <v>57</v>
      </c>
      <c r="G17" s="700"/>
      <c r="H17" s="68"/>
    </row>
    <row r="18" spans="2:14" ht="15.75" hidden="1" customHeight="1" outlineLevel="1">
      <c r="B18" s="67"/>
      <c r="C18" s="677" t="s">
        <v>34</v>
      </c>
      <c r="D18" s="677"/>
      <c r="E18" s="68"/>
      <c r="F18" s="700" t="s">
        <v>35</v>
      </c>
      <c r="G18" s="700"/>
      <c r="H18" s="68"/>
    </row>
    <row r="19" spans="2:14" ht="15.75" hidden="1" customHeight="1" outlineLevel="1">
      <c r="B19" s="67"/>
      <c r="C19" s="677" t="s">
        <v>41</v>
      </c>
      <c r="D19" s="677"/>
      <c r="E19" s="68"/>
      <c r="F19" s="700" t="s">
        <v>53</v>
      </c>
      <c r="G19" s="700"/>
      <c r="H19" s="68"/>
    </row>
    <row r="20" spans="2:14" ht="15.75" hidden="1" customHeight="1" outlineLevel="1">
      <c r="B20" s="67"/>
      <c r="C20" s="677" t="s">
        <v>37</v>
      </c>
      <c r="D20" s="677"/>
      <c r="E20" s="68"/>
      <c r="F20" s="700" t="s">
        <v>62</v>
      </c>
      <c r="G20" s="700"/>
      <c r="H20" s="68"/>
    </row>
    <row r="21" spans="2:14" ht="15.75" hidden="1" customHeight="1" outlineLevel="1">
      <c r="B21" s="67"/>
      <c r="C21" s="682" t="s">
        <v>39</v>
      </c>
      <c r="D21" s="682"/>
      <c r="E21" s="68"/>
      <c r="F21" s="694">
        <v>226</v>
      </c>
      <c r="G21" s="694"/>
      <c r="H21" s="68"/>
    </row>
    <row r="22" spans="2:14" ht="15.75" customHeight="1" collapsed="1">
      <c r="B22" s="69"/>
      <c r="C22" s="70"/>
      <c r="D22" s="70"/>
      <c r="E22" s="71"/>
      <c r="F22" s="70"/>
      <c r="G22" s="70"/>
      <c r="H22" s="71"/>
    </row>
    <row r="23" spans="2:14" ht="15.75" customHeight="1" outlineLevel="1">
      <c r="B23" s="64" t="s">
        <v>43</v>
      </c>
      <c r="C23" s="213" t="s">
        <v>48</v>
      </c>
      <c r="D23" s="213"/>
      <c r="E23" s="65" t="s">
        <v>1</v>
      </c>
      <c r="F23" s="107" t="s">
        <v>1</v>
      </c>
      <c r="G23" s="107" t="s">
        <v>44</v>
      </c>
      <c r="H23" s="65" t="s">
        <v>45</v>
      </c>
    </row>
    <row r="24" spans="2:14" ht="15.75" customHeight="1" outlineLevel="1">
      <c r="B24" s="104">
        <v>1150</v>
      </c>
      <c r="C24" s="699" t="s">
        <v>17</v>
      </c>
      <c r="D24" s="699"/>
      <c r="E24" s="194">
        <v>4354</v>
      </c>
      <c r="F24" s="168">
        <f>E24*'Прайс-лист'!I3*(1-'Прайс-лист'!$E$3)</f>
        <v>3483.2000000000003</v>
      </c>
      <c r="G24" s="110"/>
      <c r="H24" s="195">
        <f>F24</f>
        <v>3483.2000000000003</v>
      </c>
    </row>
    <row r="25" spans="2:14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4" ht="226.5" hidden="1" customHeight="1" outlineLevel="2">
      <c r="B26" s="19"/>
      <c r="C26" s="685" t="s">
        <v>2046</v>
      </c>
      <c r="D26" s="685"/>
      <c r="E26" s="685"/>
      <c r="F26" s="685"/>
      <c r="G26" s="685"/>
      <c r="H26" s="685"/>
    </row>
    <row r="27" spans="2:14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4" ht="15.75" customHeight="1" outlineLevel="1">
      <c r="B28" s="104">
        <v>2473</v>
      </c>
      <c r="C28" s="105" t="s">
        <v>5</v>
      </c>
      <c r="D28" s="100" t="s">
        <v>840</v>
      </c>
      <c r="E28" s="195">
        <v>170</v>
      </c>
      <c r="F28" s="168">
        <f>E28*'Прайс-лист'!I3*(1-'Прайс-лист'!$E$3)</f>
        <v>136</v>
      </c>
      <c r="G28" s="162">
        <v>0</v>
      </c>
      <c r="H28" s="195">
        <f>F28*G28</f>
        <v>0</v>
      </c>
      <c r="J28" s="235" t="s">
        <v>840</v>
      </c>
      <c r="K28" s="235" t="s">
        <v>840</v>
      </c>
      <c r="L28" s="235" t="s">
        <v>840</v>
      </c>
      <c r="M28" s="235" t="s">
        <v>840</v>
      </c>
      <c r="N28" s="235" t="s">
        <v>840</v>
      </c>
    </row>
    <row r="29" spans="2:14" ht="15.75" customHeight="1" outlineLevel="1">
      <c r="B29" s="66"/>
      <c r="C29" s="535" t="s">
        <v>2165</v>
      </c>
      <c r="D29" s="99" t="s">
        <v>840</v>
      </c>
      <c r="E29" s="195">
        <v>23</v>
      </c>
      <c r="F29" s="168">
        <f>E29*'Прайс-лист'!I3*(1-'Прайс-лист'!$E$3)</f>
        <v>18.400000000000002</v>
      </c>
      <c r="G29" s="162">
        <v>0</v>
      </c>
      <c r="H29" s="195">
        <f>F29*G29</f>
        <v>0</v>
      </c>
      <c r="J29" s="237" t="s">
        <v>1762</v>
      </c>
      <c r="K29" s="240" t="s">
        <v>2164</v>
      </c>
      <c r="L29" s="235" t="s">
        <v>1764</v>
      </c>
      <c r="M29" s="240" t="s">
        <v>2147</v>
      </c>
      <c r="N29" s="240" t="s">
        <v>2150</v>
      </c>
    </row>
    <row r="30" spans="2:14" ht="15.75" customHeight="1" outlineLevel="1">
      <c r="B30" s="104">
        <v>2120</v>
      </c>
      <c r="C30" s="535" t="s">
        <v>2169</v>
      </c>
      <c r="D30" s="99" t="s">
        <v>840</v>
      </c>
      <c r="E30" s="195">
        <v>151</v>
      </c>
      <c r="F30" s="168">
        <f>E30*'Прайс-лист'!I3*(1-'Прайс-лист'!$E$3)</f>
        <v>120.80000000000001</v>
      </c>
      <c r="G30" s="162">
        <v>0</v>
      </c>
      <c r="H30" s="195">
        <f>F30*G30</f>
        <v>0</v>
      </c>
      <c r="J30" s="237" t="s">
        <v>1939</v>
      </c>
      <c r="K30" s="235" t="s">
        <v>2161</v>
      </c>
      <c r="L30" s="237" t="s">
        <v>1762</v>
      </c>
      <c r="M30" s="237" t="s">
        <v>2148</v>
      </c>
      <c r="N30" s="237" t="s">
        <v>2151</v>
      </c>
    </row>
    <row r="31" spans="2:14" ht="15.75" customHeight="1" outlineLevel="1">
      <c r="B31" s="501"/>
      <c r="C31" s="535" t="s">
        <v>2176</v>
      </c>
      <c r="D31" s="498" t="s">
        <v>840</v>
      </c>
      <c r="E31" s="195">
        <v>2486</v>
      </c>
      <c r="F31" s="168">
        <f>E31*'Прайс-лист'!I3*(1-'Прайс-лист'!$E$3)</f>
        <v>1988.8000000000002</v>
      </c>
      <c r="G31" s="162">
        <v>0</v>
      </c>
      <c r="H31" s="195">
        <f>F31*G31</f>
        <v>0</v>
      </c>
      <c r="J31" s="237" t="s">
        <v>1938</v>
      </c>
      <c r="K31" s="243" t="s">
        <v>2162</v>
      </c>
      <c r="L31" s="236"/>
      <c r="M31" s="237" t="s">
        <v>2149</v>
      </c>
      <c r="N31" s="237" t="s">
        <v>2152</v>
      </c>
    </row>
    <row r="32" spans="2:14" ht="15.75" customHeight="1" outlineLevel="1">
      <c r="B32" s="501"/>
      <c r="C32" s="535" t="s">
        <v>2175</v>
      </c>
      <c r="D32" s="498" t="s">
        <v>840</v>
      </c>
      <c r="E32" s="195">
        <v>3356</v>
      </c>
      <c r="F32" s="168">
        <f>E32*'Прайс-лист'!I3*(1-'Прайс-лист'!$E$3)</f>
        <v>2684.8</v>
      </c>
      <c r="G32" s="162">
        <v>0</v>
      </c>
      <c r="H32" s="195">
        <f>F32*G32</f>
        <v>0</v>
      </c>
      <c r="J32" s="240" t="s">
        <v>1763</v>
      </c>
      <c r="K32" s="236" t="s">
        <v>2167</v>
      </c>
      <c r="L32" s="243"/>
      <c r="M32" s="243"/>
      <c r="N32" s="243"/>
    </row>
    <row r="33" spans="2:14" ht="15.75" customHeight="1" outlineLevel="1">
      <c r="B33" s="692" t="s">
        <v>6</v>
      </c>
      <c r="C33" s="692"/>
      <c r="D33" s="692"/>
      <c r="E33" s="692"/>
      <c r="F33" s="692"/>
      <c r="G33" s="692"/>
      <c r="H33" s="692"/>
      <c r="J33" s="240" t="s">
        <v>1764</v>
      </c>
      <c r="K33" s="506" t="s">
        <v>1777</v>
      </c>
      <c r="L33" s="243"/>
      <c r="M33" s="243"/>
      <c r="N33" s="243"/>
    </row>
    <row r="34" spans="2:14" ht="15.75" customHeight="1" outlineLevel="1">
      <c r="B34" s="401">
        <v>4144</v>
      </c>
      <c r="C34" s="683" t="s">
        <v>1984</v>
      </c>
      <c r="D34" s="683"/>
      <c r="E34" s="195">
        <v>23</v>
      </c>
      <c r="F34" s="168">
        <f>E34*'Прайс-лист'!I3*(1-'Прайс-лист'!$E$3)</f>
        <v>18.400000000000002</v>
      </c>
      <c r="G34" s="137">
        <v>0</v>
      </c>
      <c r="H34" s="169">
        <f t="shared" ref="H34:H44" si="0">F34*G34</f>
        <v>0</v>
      </c>
      <c r="J34" s="240"/>
      <c r="K34" s="506" t="s">
        <v>2166</v>
      </c>
      <c r="L34" s="240"/>
      <c r="M34" s="240"/>
      <c r="N34" s="240"/>
    </row>
    <row r="35" spans="2:14" ht="15.75" customHeight="1" outlineLevel="1">
      <c r="B35" s="104">
        <v>2413</v>
      </c>
      <c r="C35" s="677" t="s">
        <v>1739</v>
      </c>
      <c r="D35" s="677"/>
      <c r="E35" s="195">
        <v>362</v>
      </c>
      <c r="F35" s="168">
        <f>E35*'Прайс-лист'!I3*(1-'Прайс-лист'!$E$3)</f>
        <v>289.60000000000002</v>
      </c>
      <c r="G35" s="162">
        <v>0</v>
      </c>
      <c r="H35" s="195">
        <f t="shared" si="0"/>
        <v>0</v>
      </c>
    </row>
    <row r="36" spans="2:14" ht="15.75" customHeight="1" outlineLevel="1">
      <c r="B36" s="104">
        <v>2338</v>
      </c>
      <c r="C36" s="677" t="s">
        <v>67</v>
      </c>
      <c r="D36" s="677"/>
      <c r="E36" s="195">
        <v>90</v>
      </c>
      <c r="F36" s="168">
        <f>E36*'Прайс-лист'!I3*(1-'Прайс-лист'!$E$3)</f>
        <v>72</v>
      </c>
      <c r="G36" s="162">
        <v>0</v>
      </c>
      <c r="H36" s="195">
        <f t="shared" si="0"/>
        <v>0</v>
      </c>
    </row>
    <row r="37" spans="2:14" ht="15.75" customHeight="1" outlineLevel="1">
      <c r="B37" s="104">
        <v>2513</v>
      </c>
      <c r="C37" s="677" t="s">
        <v>77</v>
      </c>
      <c r="D37" s="677"/>
      <c r="E37" s="195">
        <v>827</v>
      </c>
      <c r="F37" s="168">
        <f>E37*'Прайс-лист'!I3*(1-'Прайс-лист'!$E$3)</f>
        <v>661.6</v>
      </c>
      <c r="G37" s="162">
        <v>0</v>
      </c>
      <c r="H37" s="195">
        <f t="shared" si="0"/>
        <v>0</v>
      </c>
    </row>
    <row r="38" spans="2:14" ht="15.75" customHeight="1" outlineLevel="1">
      <c r="B38" s="104">
        <v>2422</v>
      </c>
      <c r="C38" s="677" t="s">
        <v>51</v>
      </c>
      <c r="D38" s="677"/>
      <c r="E38" s="195">
        <v>510</v>
      </c>
      <c r="F38" s="168">
        <f>E38*'Прайс-лист'!I3*(1-'Прайс-лист'!$E$3)</f>
        <v>408</v>
      </c>
      <c r="G38" s="162">
        <v>0</v>
      </c>
      <c r="H38" s="195">
        <f t="shared" si="0"/>
        <v>0</v>
      </c>
    </row>
    <row r="39" spans="2:14" ht="15.75" customHeight="1" outlineLevel="1">
      <c r="B39" s="104">
        <v>2911</v>
      </c>
      <c r="C39" s="677" t="s">
        <v>8</v>
      </c>
      <c r="D39" s="677"/>
      <c r="E39" s="195">
        <v>158</v>
      </c>
      <c r="F39" s="168">
        <f>E39*'Прайс-лист'!I3*(1-'Прайс-лист'!$E$3)</f>
        <v>126.4</v>
      </c>
      <c r="G39" s="162">
        <v>0</v>
      </c>
      <c r="H39" s="195">
        <f t="shared" si="0"/>
        <v>0</v>
      </c>
    </row>
    <row r="40" spans="2:14" ht="15.75" customHeight="1" outlineLevel="1">
      <c r="B40" s="104">
        <v>2912</v>
      </c>
      <c r="C40" s="677" t="s">
        <v>74</v>
      </c>
      <c r="D40" s="677"/>
      <c r="E40" s="195">
        <v>203</v>
      </c>
      <c r="F40" s="168">
        <f>E40*'Прайс-лист'!I3*(1-'Прайс-лист'!$E$3)</f>
        <v>162.4</v>
      </c>
      <c r="G40" s="162">
        <v>0</v>
      </c>
      <c r="H40" s="195">
        <f t="shared" si="0"/>
        <v>0</v>
      </c>
    </row>
    <row r="41" spans="2:14" ht="15.75" customHeight="1" outlineLevel="1">
      <c r="B41" s="104">
        <v>2880</v>
      </c>
      <c r="C41" s="677" t="s">
        <v>10</v>
      </c>
      <c r="D41" s="677"/>
      <c r="E41" s="195">
        <v>390</v>
      </c>
      <c r="F41" s="168">
        <f>E41*'Прайс-лист'!I3*(1-'Прайс-лист'!$E$3)</f>
        <v>312</v>
      </c>
      <c r="G41" s="162">
        <v>0</v>
      </c>
      <c r="H41" s="195">
        <f t="shared" si="0"/>
        <v>0</v>
      </c>
    </row>
    <row r="42" spans="2:14" ht="15.75" customHeight="1" outlineLevel="1">
      <c r="B42" s="205">
        <v>288001</v>
      </c>
      <c r="C42" s="677" t="s">
        <v>843</v>
      </c>
      <c r="D42" s="677"/>
      <c r="E42" s="195">
        <v>390</v>
      </c>
      <c r="F42" s="168">
        <f>E42*'Прайс-лист'!I3*(1-'Прайс-лист'!$E$3)</f>
        <v>312</v>
      </c>
      <c r="G42" s="162">
        <v>0</v>
      </c>
      <c r="H42" s="195">
        <f t="shared" si="0"/>
        <v>0</v>
      </c>
    </row>
    <row r="43" spans="2:14" ht="15.75" customHeight="1" outlineLevel="1">
      <c r="B43" s="104">
        <v>2392</v>
      </c>
      <c r="C43" s="677" t="s">
        <v>78</v>
      </c>
      <c r="D43" s="677"/>
      <c r="E43" s="195">
        <v>655</v>
      </c>
      <c r="F43" s="168">
        <f>E43*'Прайс-лист'!I3*(1-'Прайс-лист'!$E$3)</f>
        <v>524</v>
      </c>
      <c r="G43" s="162">
        <v>0</v>
      </c>
      <c r="H43" s="195">
        <f t="shared" si="0"/>
        <v>0</v>
      </c>
    </row>
    <row r="44" spans="2:14" ht="15.75" customHeight="1" outlineLevel="1">
      <c r="B44" s="104">
        <v>2397</v>
      </c>
      <c r="C44" s="677" t="s">
        <v>79</v>
      </c>
      <c r="D44" s="677"/>
      <c r="E44" s="195">
        <v>926</v>
      </c>
      <c r="F44" s="168">
        <f>E44*'Прайс-лист'!I3*(1-'Прайс-лист'!$E$3)</f>
        <v>740.80000000000007</v>
      </c>
      <c r="G44" s="162">
        <v>0</v>
      </c>
      <c r="H44" s="195">
        <f t="shared" si="0"/>
        <v>0</v>
      </c>
    </row>
    <row r="45" spans="2:14" ht="15.75" customHeight="1">
      <c r="B45" s="24"/>
      <c r="C45" s="63"/>
      <c r="D45" s="63"/>
      <c r="E45" s="23"/>
      <c r="F45" s="23"/>
      <c r="G45" s="12" t="s">
        <v>11</v>
      </c>
      <c r="H45" s="196">
        <f>SUM(H24:H44)</f>
        <v>3483.2000000000003</v>
      </c>
    </row>
  </sheetData>
  <sortState ref="A34:H44">
    <sortCondition ref="A34"/>
  </sortState>
  <mergeCells count="55">
    <mergeCell ref="O2:P2"/>
    <mergeCell ref="B2:H2"/>
    <mergeCell ref="F15:G15"/>
    <mergeCell ref="F16:G16"/>
    <mergeCell ref="F17:G17"/>
    <mergeCell ref="C4:D4"/>
    <mergeCell ref="C5:D5"/>
    <mergeCell ref="B3:H3"/>
    <mergeCell ref="F4:G4"/>
    <mergeCell ref="F5:G5"/>
    <mergeCell ref="C16:D16"/>
    <mergeCell ref="F6:G6"/>
    <mergeCell ref="F7:G7"/>
    <mergeCell ref="F8:G8"/>
    <mergeCell ref="C13:D13"/>
    <mergeCell ref="C11:D11"/>
    <mergeCell ref="C12:D12"/>
    <mergeCell ref="F14:G14"/>
    <mergeCell ref="C14:D14"/>
    <mergeCell ref="C15:D15"/>
    <mergeCell ref="C6:D6"/>
    <mergeCell ref="C7:D7"/>
    <mergeCell ref="C8:D8"/>
    <mergeCell ref="C9:D9"/>
    <mergeCell ref="C10:D10"/>
    <mergeCell ref="F9:G9"/>
    <mergeCell ref="F10:G10"/>
    <mergeCell ref="F11:G11"/>
    <mergeCell ref="F12:G12"/>
    <mergeCell ref="F13:G13"/>
    <mergeCell ref="B27:H27"/>
    <mergeCell ref="F21:G21"/>
    <mergeCell ref="C26:H26"/>
    <mergeCell ref="C24:D24"/>
    <mergeCell ref="C17:D17"/>
    <mergeCell ref="C18:D18"/>
    <mergeCell ref="C19:D19"/>
    <mergeCell ref="C20:D20"/>
    <mergeCell ref="C21:D21"/>
    <mergeCell ref="F20:G20"/>
    <mergeCell ref="B25:H25"/>
    <mergeCell ref="F19:G19"/>
    <mergeCell ref="F18:G18"/>
    <mergeCell ref="C34:D34"/>
    <mergeCell ref="C35:D35"/>
    <mergeCell ref="C36:D36"/>
    <mergeCell ref="B33:H33"/>
    <mergeCell ref="C43:D43"/>
    <mergeCell ref="C44:D44"/>
    <mergeCell ref="C37:D37"/>
    <mergeCell ref="C38:D38"/>
    <mergeCell ref="C39:D39"/>
    <mergeCell ref="C40:D40"/>
    <mergeCell ref="C41:D41"/>
    <mergeCell ref="C42:D42"/>
  </mergeCells>
  <dataValidations count="5">
    <dataValidation type="list" allowBlank="1" showInputMessage="1" showErrorMessage="1" sqref="D28">
      <formula1>$J$28:$J$33</formula1>
    </dataValidation>
    <dataValidation type="list" showInputMessage="1" showErrorMessage="1" sqref="D30">
      <formula1>$L$28:$L$30</formula1>
    </dataValidation>
    <dataValidation type="list" allowBlank="1" showInputMessage="1" showErrorMessage="1" sqref="D29">
      <formula1>$K$28:$K$34</formula1>
    </dataValidation>
    <dataValidation type="list" allowBlank="1" showInputMessage="1" showErrorMessage="1" sqref="D32">
      <formula1>$N$28:$N$31</formula1>
    </dataValidation>
    <dataValidation type="list" showInputMessage="1" showErrorMessage="1" sqref="D31">
      <formula1>$M$28:$M$31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3"/>
  </sheetPr>
  <dimension ref="B2:P48"/>
  <sheetViews>
    <sheetView showGridLines="0" workbookViewId="0">
      <pane ySplit="2" topLeftCell="A3" activePane="bottomLeft" state="frozen"/>
      <selection pane="bottomLeft" activeCell="C39" sqref="C39:D39"/>
    </sheetView>
  </sheetViews>
  <sheetFormatPr defaultRowHeight="15.75" customHeight="1" outlineLevelRow="2" outlineLevelCol="1"/>
  <cols>
    <col min="1" max="1" width="3.7109375" style="17" customWidth="1"/>
    <col min="2" max="2" width="12.7109375" style="39" customWidth="1"/>
    <col min="3" max="3" width="65.7109375" style="17" customWidth="1"/>
    <col min="4" max="4" width="25.7109375" style="17" customWidth="1"/>
    <col min="5" max="5" width="11.140625" style="17" hidden="1" customWidth="1"/>
    <col min="6" max="6" width="15.7109375" style="17" customWidth="1"/>
    <col min="7" max="7" width="10.7109375" style="17" customWidth="1"/>
    <col min="8" max="8" width="15.7109375" style="17" customWidth="1"/>
    <col min="9" max="9" width="9.140625" style="17"/>
    <col min="10" max="14" width="15.7109375" style="17" hidden="1" customWidth="1" outlineLevel="1"/>
    <col min="15" max="15" width="9.140625" style="17" collapsed="1"/>
    <col min="16" max="16384" width="9.140625" style="17"/>
  </cols>
  <sheetData>
    <row r="2" spans="2:16" ht="15.75" customHeight="1">
      <c r="B2" s="681" t="s">
        <v>71</v>
      </c>
      <c r="C2" s="681"/>
      <c r="D2" s="681"/>
      <c r="E2" s="681"/>
      <c r="F2" s="681"/>
      <c r="G2" s="681"/>
      <c r="H2" s="681"/>
      <c r="O2" s="679" t="s">
        <v>1986</v>
      </c>
      <c r="P2" s="679"/>
    </row>
    <row r="3" spans="2:16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6" ht="15.75" hidden="1" customHeight="1" outlineLevel="1">
      <c r="B4" s="67"/>
      <c r="C4" s="677" t="s">
        <v>20</v>
      </c>
      <c r="D4" s="677"/>
      <c r="E4" s="68"/>
      <c r="F4" s="700">
        <v>420</v>
      </c>
      <c r="G4" s="700"/>
      <c r="H4" s="68"/>
    </row>
    <row r="5" spans="2:16" ht="15.75" hidden="1" customHeight="1" outlineLevel="1">
      <c r="B5" s="67"/>
      <c r="C5" s="677" t="s">
        <v>21</v>
      </c>
      <c r="D5" s="677"/>
      <c r="E5" s="68"/>
      <c r="F5" s="700">
        <v>310</v>
      </c>
      <c r="G5" s="700"/>
      <c r="H5" s="68"/>
    </row>
    <row r="6" spans="2:16" ht="15.75" hidden="1" customHeight="1" outlineLevel="1">
      <c r="B6" s="67"/>
      <c r="C6" s="677" t="s">
        <v>22</v>
      </c>
      <c r="D6" s="677"/>
      <c r="E6" s="68"/>
      <c r="F6" s="700">
        <v>195</v>
      </c>
      <c r="G6" s="700"/>
      <c r="H6" s="68"/>
    </row>
    <row r="7" spans="2:16" ht="15.75" hidden="1" customHeight="1" outlineLevel="1">
      <c r="B7" s="67"/>
      <c r="C7" s="677" t="s">
        <v>23</v>
      </c>
      <c r="D7" s="677"/>
      <c r="E7" s="68"/>
      <c r="F7" s="700">
        <v>101</v>
      </c>
      <c r="G7" s="700"/>
      <c r="H7" s="68"/>
    </row>
    <row r="8" spans="2:16" ht="15.75" hidden="1" customHeight="1" outlineLevel="1">
      <c r="B8" s="67"/>
      <c r="C8" s="677" t="s">
        <v>24</v>
      </c>
      <c r="D8" s="677"/>
      <c r="E8" s="68"/>
      <c r="F8" s="700">
        <v>46</v>
      </c>
      <c r="G8" s="700"/>
      <c r="H8" s="68"/>
    </row>
    <row r="9" spans="2:16" ht="15.75" hidden="1" customHeight="1" outlineLevel="1">
      <c r="B9" s="67"/>
      <c r="C9" s="677" t="s">
        <v>40</v>
      </c>
      <c r="D9" s="677"/>
      <c r="E9" s="68"/>
      <c r="F9" s="700">
        <v>115</v>
      </c>
      <c r="G9" s="700"/>
      <c r="H9" s="68"/>
    </row>
    <row r="10" spans="2:16" ht="15.75" hidden="1" customHeight="1" outlineLevel="1">
      <c r="B10" s="67"/>
      <c r="C10" s="677" t="s">
        <v>25</v>
      </c>
      <c r="D10" s="677"/>
      <c r="E10" s="68"/>
      <c r="F10" s="700">
        <v>700</v>
      </c>
      <c r="G10" s="700"/>
      <c r="H10" s="68"/>
    </row>
    <row r="11" spans="2:16" ht="15.75" hidden="1" customHeight="1" outlineLevel="1">
      <c r="B11" s="67"/>
      <c r="C11" s="677" t="s">
        <v>26</v>
      </c>
      <c r="D11" s="677"/>
      <c r="E11" s="68"/>
      <c r="F11" s="700">
        <v>6</v>
      </c>
      <c r="G11" s="700"/>
      <c r="H11" s="68"/>
    </row>
    <row r="12" spans="2:16" ht="15.75" hidden="1" customHeight="1" outlineLevel="1">
      <c r="B12" s="67"/>
      <c r="C12" s="677" t="s">
        <v>27</v>
      </c>
      <c r="D12" s="677"/>
      <c r="E12" s="68"/>
      <c r="F12" s="700">
        <v>3</v>
      </c>
      <c r="G12" s="700"/>
      <c r="H12" s="68"/>
    </row>
    <row r="13" spans="2:16" ht="15.75" hidden="1" customHeight="1" outlineLevel="1">
      <c r="B13" s="67"/>
      <c r="C13" s="677" t="s">
        <v>28</v>
      </c>
      <c r="D13" s="677"/>
      <c r="E13" s="68"/>
      <c r="F13" s="700">
        <v>40</v>
      </c>
      <c r="G13" s="700"/>
      <c r="H13" s="68"/>
    </row>
    <row r="14" spans="2:16" ht="15.75" hidden="1" customHeight="1" outlineLevel="1">
      <c r="B14" s="67"/>
      <c r="C14" s="677" t="s">
        <v>29</v>
      </c>
      <c r="D14" s="677"/>
      <c r="E14" s="68"/>
      <c r="F14" s="700">
        <v>50</v>
      </c>
      <c r="G14" s="700"/>
      <c r="H14" s="68"/>
    </row>
    <row r="15" spans="2:16" ht="15.75" hidden="1" customHeight="1" outlineLevel="1">
      <c r="B15" s="67"/>
      <c r="C15" s="677" t="s">
        <v>30</v>
      </c>
      <c r="D15" s="677"/>
      <c r="E15" s="68"/>
      <c r="F15" s="700">
        <v>115</v>
      </c>
      <c r="G15" s="700"/>
      <c r="H15" s="68"/>
    </row>
    <row r="16" spans="2:16" ht="15.75" hidden="1" customHeight="1" outlineLevel="1">
      <c r="B16" s="67"/>
      <c r="C16" s="677" t="s">
        <v>31</v>
      </c>
      <c r="D16" s="677"/>
      <c r="E16" s="68"/>
      <c r="F16" s="700" t="s">
        <v>56</v>
      </c>
      <c r="G16" s="700"/>
      <c r="H16" s="68"/>
    </row>
    <row r="17" spans="2:14" ht="15.75" hidden="1" customHeight="1" outlineLevel="1">
      <c r="B17" s="67"/>
      <c r="C17" s="677" t="s">
        <v>32</v>
      </c>
      <c r="D17" s="677"/>
      <c r="E17" s="68"/>
      <c r="F17" s="700" t="s">
        <v>57</v>
      </c>
      <c r="G17" s="700"/>
      <c r="H17" s="68"/>
    </row>
    <row r="18" spans="2:14" ht="15.75" hidden="1" customHeight="1" outlineLevel="1">
      <c r="B18" s="67"/>
      <c r="C18" s="677" t="s">
        <v>34</v>
      </c>
      <c r="D18" s="677"/>
      <c r="E18" s="68"/>
      <c r="F18" s="700" t="s">
        <v>35</v>
      </c>
      <c r="G18" s="700"/>
      <c r="H18" s="68"/>
    </row>
    <row r="19" spans="2:14" ht="15.75" hidden="1" customHeight="1" outlineLevel="1">
      <c r="B19" s="67"/>
      <c r="C19" s="677" t="s">
        <v>41</v>
      </c>
      <c r="D19" s="677"/>
      <c r="E19" s="68"/>
      <c r="F19" s="700" t="s">
        <v>53</v>
      </c>
      <c r="G19" s="700"/>
      <c r="H19" s="68"/>
    </row>
    <row r="20" spans="2:14" ht="15.75" hidden="1" customHeight="1" outlineLevel="1">
      <c r="B20" s="67"/>
      <c r="C20" s="677" t="s">
        <v>37</v>
      </c>
      <c r="D20" s="677"/>
      <c r="E20" s="68"/>
      <c r="F20" s="700" t="s">
        <v>61</v>
      </c>
      <c r="G20" s="700"/>
      <c r="H20" s="68"/>
    </row>
    <row r="21" spans="2:14" ht="15.75" hidden="1" customHeight="1" outlineLevel="1">
      <c r="B21" s="69"/>
      <c r="C21" s="682" t="s">
        <v>39</v>
      </c>
      <c r="D21" s="682"/>
      <c r="E21" s="71"/>
      <c r="F21" s="701">
        <v>178</v>
      </c>
      <c r="G21" s="701"/>
      <c r="H21" s="71"/>
    </row>
    <row r="22" spans="2:14" ht="15.75" customHeight="1" collapsed="1">
      <c r="B22" s="69"/>
      <c r="C22" s="70"/>
      <c r="D22" s="70"/>
      <c r="E22" s="71"/>
      <c r="F22" s="70"/>
      <c r="G22" s="70"/>
      <c r="H22" s="71"/>
    </row>
    <row r="23" spans="2:14" ht="15.75" customHeight="1" outlineLevel="1">
      <c r="B23" s="64" t="s">
        <v>43</v>
      </c>
      <c r="C23" s="213" t="s">
        <v>48</v>
      </c>
      <c r="D23" s="213"/>
      <c r="E23" s="65" t="s">
        <v>1</v>
      </c>
      <c r="F23" s="107" t="s">
        <v>1</v>
      </c>
      <c r="G23" s="107" t="s">
        <v>44</v>
      </c>
      <c r="H23" s="65" t="s">
        <v>45</v>
      </c>
    </row>
    <row r="24" spans="2:14" ht="15.75" customHeight="1" outlineLevel="1">
      <c r="B24" s="95">
        <v>1140</v>
      </c>
      <c r="C24" s="699" t="s">
        <v>17</v>
      </c>
      <c r="D24" s="699"/>
      <c r="E24" s="193">
        <v>3559</v>
      </c>
      <c r="F24" s="193">
        <f>E24*'Прайс-лист'!I3*(1-'Прайс-лист'!$E$3)</f>
        <v>2847.2000000000003</v>
      </c>
      <c r="G24" s="95"/>
      <c r="H24" s="244">
        <f>F24</f>
        <v>2847.2000000000003</v>
      </c>
    </row>
    <row r="25" spans="2:14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4" ht="270" hidden="1" customHeight="1" outlineLevel="2">
      <c r="B26" s="96"/>
      <c r="C26" s="685" t="s">
        <v>2047</v>
      </c>
      <c r="D26" s="685"/>
      <c r="E26" s="685"/>
      <c r="F26" s="685"/>
      <c r="G26" s="685"/>
      <c r="H26" s="685"/>
    </row>
    <row r="27" spans="2:14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4" ht="15.75" customHeight="1" outlineLevel="1">
      <c r="B28" s="104">
        <v>2473</v>
      </c>
      <c r="C28" s="398" t="s">
        <v>5</v>
      </c>
      <c r="D28" s="100" t="s">
        <v>840</v>
      </c>
      <c r="E28" s="195">
        <v>170</v>
      </c>
      <c r="F28" s="168">
        <f>E28*'Прайс-лист'!I3*(1-'Прайс-лист'!$E$3)</f>
        <v>136</v>
      </c>
      <c r="G28" s="162">
        <v>0</v>
      </c>
      <c r="H28" s="195">
        <f t="shared" ref="H28:H33" si="0">F28*G28</f>
        <v>0</v>
      </c>
      <c r="J28" s="235" t="s">
        <v>840</v>
      </c>
      <c r="K28" s="235" t="s">
        <v>840</v>
      </c>
      <c r="L28" s="235" t="s">
        <v>840</v>
      </c>
      <c r="M28" s="235" t="s">
        <v>840</v>
      </c>
      <c r="N28" s="235" t="s">
        <v>840</v>
      </c>
    </row>
    <row r="29" spans="2:14" ht="15.75" customHeight="1" outlineLevel="1">
      <c r="B29" s="66"/>
      <c r="C29" s="535" t="s">
        <v>2165</v>
      </c>
      <c r="D29" s="99" t="s">
        <v>840</v>
      </c>
      <c r="E29" s="195">
        <v>23</v>
      </c>
      <c r="F29" s="168">
        <f>E29*'Прайс-лист'!I3*(1-'Прайс-лист'!$E$3)</f>
        <v>18.400000000000002</v>
      </c>
      <c r="G29" s="162">
        <v>0</v>
      </c>
      <c r="H29" s="195">
        <f t="shared" si="0"/>
        <v>0</v>
      </c>
      <c r="J29" s="237" t="s">
        <v>1762</v>
      </c>
      <c r="K29" s="240" t="s">
        <v>2164</v>
      </c>
      <c r="L29" s="235" t="s">
        <v>1764</v>
      </c>
      <c r="M29" s="240" t="s">
        <v>2147</v>
      </c>
      <c r="N29" s="240" t="s">
        <v>2150</v>
      </c>
    </row>
    <row r="30" spans="2:14" ht="15.75" customHeight="1" outlineLevel="1">
      <c r="B30" s="104">
        <v>2126</v>
      </c>
      <c r="C30" s="535" t="s">
        <v>2169</v>
      </c>
      <c r="D30" s="99" t="s">
        <v>840</v>
      </c>
      <c r="E30" s="195">
        <v>143</v>
      </c>
      <c r="F30" s="168">
        <f>E30*'Прайс-лист'!I3*(1-'Прайс-лист'!$E$3)</f>
        <v>114.4</v>
      </c>
      <c r="G30" s="162">
        <v>0</v>
      </c>
      <c r="H30" s="195">
        <f t="shared" si="0"/>
        <v>0</v>
      </c>
      <c r="J30" s="237" t="s">
        <v>1939</v>
      </c>
      <c r="K30" s="235" t="s">
        <v>2161</v>
      </c>
      <c r="L30" s="237" t="s">
        <v>1762</v>
      </c>
      <c r="M30" s="237" t="s">
        <v>2148</v>
      </c>
      <c r="N30" s="237" t="s">
        <v>2151</v>
      </c>
    </row>
    <row r="31" spans="2:14" ht="15.75" customHeight="1" outlineLevel="1">
      <c r="B31" s="104"/>
      <c r="C31" s="535" t="s">
        <v>2176</v>
      </c>
      <c r="D31" s="99" t="s">
        <v>840</v>
      </c>
      <c r="E31" s="195">
        <v>2178</v>
      </c>
      <c r="F31" s="168">
        <f>E31*'Прайс-лист'!I3*(1-'Прайс-лист'!$E$3)</f>
        <v>1742.4</v>
      </c>
      <c r="G31" s="162">
        <v>0</v>
      </c>
      <c r="H31" s="195">
        <f t="shared" si="0"/>
        <v>0</v>
      </c>
      <c r="J31" s="237" t="s">
        <v>1938</v>
      </c>
      <c r="K31" s="243" t="s">
        <v>2162</v>
      </c>
      <c r="L31" s="236"/>
      <c r="M31" s="237" t="s">
        <v>2149</v>
      </c>
      <c r="N31" s="237" t="s">
        <v>2152</v>
      </c>
    </row>
    <row r="32" spans="2:14" ht="15.75" customHeight="1" outlineLevel="1">
      <c r="B32" s="501"/>
      <c r="C32" s="535" t="s">
        <v>2175</v>
      </c>
      <c r="D32" s="498" t="s">
        <v>840</v>
      </c>
      <c r="E32" s="195">
        <v>2961</v>
      </c>
      <c r="F32" s="168">
        <f>E32*'Прайс-лист'!I3*(1-'Прайс-лист'!$E$3)</f>
        <v>2368.8000000000002</v>
      </c>
      <c r="G32" s="162">
        <v>0</v>
      </c>
      <c r="H32" s="195">
        <f t="shared" si="0"/>
        <v>0</v>
      </c>
      <c r="J32" s="240" t="s">
        <v>1763</v>
      </c>
      <c r="K32" s="236" t="s">
        <v>2167</v>
      </c>
      <c r="L32" s="243"/>
      <c r="M32" s="243"/>
      <c r="N32" s="243"/>
    </row>
    <row r="33" spans="2:14" ht="15.75" customHeight="1" outlineLevel="1">
      <c r="B33" s="104">
        <v>2142</v>
      </c>
      <c r="C33" s="677" t="s">
        <v>1734</v>
      </c>
      <c r="D33" s="677"/>
      <c r="E33" s="169">
        <v>23</v>
      </c>
      <c r="F33" s="168">
        <f>E33*'Прайс-лист'!I3*(1-'Прайс-лист'!$E$3)</f>
        <v>18.400000000000002</v>
      </c>
      <c r="G33" s="137">
        <v>0</v>
      </c>
      <c r="H33" s="169">
        <f t="shared" si="0"/>
        <v>0</v>
      </c>
      <c r="J33" s="240" t="s">
        <v>1764</v>
      </c>
      <c r="K33" s="506" t="s">
        <v>1777</v>
      </c>
      <c r="L33" s="243"/>
      <c r="M33" s="243"/>
      <c r="N33" s="243"/>
    </row>
    <row r="34" spans="2:14" ht="15.75" customHeight="1" outlineLevel="1">
      <c r="B34" s="686" t="s">
        <v>6</v>
      </c>
      <c r="C34" s="686"/>
      <c r="D34" s="686"/>
      <c r="E34" s="686"/>
      <c r="F34" s="686"/>
      <c r="G34" s="686"/>
      <c r="H34" s="686"/>
      <c r="J34" s="240"/>
      <c r="K34" s="506" t="s">
        <v>2166</v>
      </c>
      <c r="L34" s="240"/>
      <c r="M34" s="240"/>
      <c r="N34" s="240"/>
    </row>
    <row r="35" spans="2:14" ht="15.75" customHeight="1" outlineLevel="1">
      <c r="B35" s="104">
        <v>4144</v>
      </c>
      <c r="C35" s="683" t="s">
        <v>1984</v>
      </c>
      <c r="D35" s="683"/>
      <c r="E35" s="169">
        <v>23</v>
      </c>
      <c r="F35" s="168">
        <f>E35*'Прайс-лист'!I3*(1-'Прайс-лист'!$E$3)</f>
        <v>18.400000000000002</v>
      </c>
      <c r="G35" s="137">
        <v>0</v>
      </c>
      <c r="H35" s="169">
        <f t="shared" ref="H35:H47" si="1">F35*G35</f>
        <v>0</v>
      </c>
    </row>
    <row r="36" spans="2:14" ht="15.75" customHeight="1" outlineLevel="1">
      <c r="B36" s="104">
        <v>2414</v>
      </c>
      <c r="C36" s="677" t="s">
        <v>1739</v>
      </c>
      <c r="D36" s="677"/>
      <c r="E36" s="169">
        <v>231</v>
      </c>
      <c r="F36" s="168">
        <f>E36*'Прайс-лист'!I3*(1-'Прайс-лист'!$E$3)</f>
        <v>184.8</v>
      </c>
      <c r="G36" s="137">
        <v>0</v>
      </c>
      <c r="H36" s="169">
        <f t="shared" si="1"/>
        <v>0</v>
      </c>
    </row>
    <row r="37" spans="2:14" ht="15.75" customHeight="1" outlineLevel="1">
      <c r="B37" s="104">
        <v>2337</v>
      </c>
      <c r="C37" s="677" t="s">
        <v>67</v>
      </c>
      <c r="D37" s="677"/>
      <c r="E37" s="169">
        <v>69</v>
      </c>
      <c r="F37" s="168">
        <f>E37*'Прайс-лист'!I3*(1-'Прайс-лист'!$E$3)</f>
        <v>55.2</v>
      </c>
      <c r="G37" s="137">
        <v>0</v>
      </c>
      <c r="H37" s="169">
        <f t="shared" si="1"/>
        <v>0</v>
      </c>
    </row>
    <row r="38" spans="2:14" ht="15.75" customHeight="1" outlineLevel="1">
      <c r="B38" s="104">
        <v>2344</v>
      </c>
      <c r="C38" s="677" t="s">
        <v>72</v>
      </c>
      <c r="D38" s="677"/>
      <c r="E38" s="169">
        <v>66</v>
      </c>
      <c r="F38" s="168">
        <f>E38*'Прайс-лист'!I3*(1-'Прайс-лист'!$E$3)</f>
        <v>52.800000000000004</v>
      </c>
      <c r="G38" s="137">
        <v>0</v>
      </c>
      <c r="H38" s="169">
        <f t="shared" si="1"/>
        <v>0</v>
      </c>
    </row>
    <row r="39" spans="2:14" ht="15.75" customHeight="1" outlineLevel="1">
      <c r="B39" s="104">
        <v>2345</v>
      </c>
      <c r="C39" s="677" t="s">
        <v>73</v>
      </c>
      <c r="D39" s="677"/>
      <c r="E39" s="169">
        <v>66</v>
      </c>
      <c r="F39" s="168">
        <f>E39*'Прайс-лист'!I3*(1-'Прайс-лист'!$E$3)</f>
        <v>52.800000000000004</v>
      </c>
      <c r="G39" s="137">
        <v>0</v>
      </c>
      <c r="H39" s="169">
        <f t="shared" si="1"/>
        <v>0</v>
      </c>
    </row>
    <row r="40" spans="2:14" ht="15.75" customHeight="1" outlineLevel="1">
      <c r="B40" s="104">
        <v>2509</v>
      </c>
      <c r="C40" s="677" t="s">
        <v>68</v>
      </c>
      <c r="D40" s="677"/>
      <c r="E40" s="169">
        <v>716</v>
      </c>
      <c r="F40" s="168">
        <f>E40*'Прайс-лист'!I3*(1-'Прайс-лист'!$E$3)</f>
        <v>572.80000000000007</v>
      </c>
      <c r="G40" s="137">
        <v>0</v>
      </c>
      <c r="H40" s="169">
        <f t="shared" si="1"/>
        <v>0</v>
      </c>
    </row>
    <row r="41" spans="2:14" ht="15.75" customHeight="1" outlineLevel="1">
      <c r="B41" s="104">
        <v>2421</v>
      </c>
      <c r="C41" s="677" t="s">
        <v>51</v>
      </c>
      <c r="D41" s="677"/>
      <c r="E41" s="169">
        <v>468</v>
      </c>
      <c r="F41" s="168">
        <f>E41*'Прайс-лист'!I3*(1-'Прайс-лист'!$E$3)</f>
        <v>374.40000000000003</v>
      </c>
      <c r="G41" s="137">
        <v>0</v>
      </c>
      <c r="H41" s="169">
        <f t="shared" si="1"/>
        <v>0</v>
      </c>
    </row>
    <row r="42" spans="2:14" ht="15.75" customHeight="1" outlineLevel="1">
      <c r="B42" s="104">
        <v>2941</v>
      </c>
      <c r="C42" s="677" t="s">
        <v>8</v>
      </c>
      <c r="D42" s="677"/>
      <c r="E42" s="169">
        <v>141</v>
      </c>
      <c r="F42" s="168">
        <f>E42*'Прайс-лист'!I3*(1-'Прайс-лист'!$E$3)</f>
        <v>112.80000000000001</v>
      </c>
      <c r="G42" s="137">
        <v>0</v>
      </c>
      <c r="H42" s="169">
        <f t="shared" si="1"/>
        <v>0</v>
      </c>
    </row>
    <row r="43" spans="2:14" ht="15.75" customHeight="1" outlineLevel="1">
      <c r="B43" s="104">
        <v>2942</v>
      </c>
      <c r="C43" s="677" t="s">
        <v>74</v>
      </c>
      <c r="D43" s="677"/>
      <c r="E43" s="169">
        <v>175</v>
      </c>
      <c r="F43" s="168">
        <f>E43*'Прайс-лист'!I3*(1-'Прайс-лист'!$E$3)</f>
        <v>140</v>
      </c>
      <c r="G43" s="137">
        <v>0</v>
      </c>
      <c r="H43" s="169">
        <f t="shared" si="1"/>
        <v>0</v>
      </c>
    </row>
    <row r="44" spans="2:14" ht="15.75" customHeight="1" outlineLevel="1">
      <c r="B44" s="104">
        <v>2877</v>
      </c>
      <c r="C44" s="677" t="s">
        <v>10</v>
      </c>
      <c r="D44" s="677"/>
      <c r="E44" s="169">
        <v>303</v>
      </c>
      <c r="F44" s="168">
        <f>E44*'Прайс-лист'!I3*(1-'Прайс-лист'!$E$3)</f>
        <v>242.4</v>
      </c>
      <c r="G44" s="137">
        <v>0</v>
      </c>
      <c r="H44" s="169">
        <f t="shared" si="1"/>
        <v>0</v>
      </c>
    </row>
    <row r="45" spans="2:14" ht="15.75" customHeight="1" outlineLevel="1">
      <c r="B45" s="205">
        <v>287301</v>
      </c>
      <c r="C45" s="677" t="s">
        <v>843</v>
      </c>
      <c r="D45" s="677"/>
      <c r="E45" s="169">
        <v>303</v>
      </c>
      <c r="F45" s="168">
        <f>E45*'Прайс-лист'!I3*(1-'Прайс-лист'!$E$3)</f>
        <v>242.4</v>
      </c>
      <c r="G45" s="137">
        <v>0</v>
      </c>
      <c r="H45" s="169">
        <f t="shared" si="1"/>
        <v>0</v>
      </c>
    </row>
    <row r="46" spans="2:14" ht="15.75" customHeight="1" outlineLevel="1">
      <c r="B46" s="104">
        <v>2391</v>
      </c>
      <c r="C46" s="677" t="s">
        <v>69</v>
      </c>
      <c r="D46" s="677"/>
      <c r="E46" s="168">
        <v>530</v>
      </c>
      <c r="F46" s="168">
        <f>E46*'Прайс-лист'!I3*(1-'Прайс-лист'!$E$3)</f>
        <v>424</v>
      </c>
      <c r="G46" s="137">
        <v>0</v>
      </c>
      <c r="H46" s="169">
        <f t="shared" si="1"/>
        <v>0</v>
      </c>
    </row>
    <row r="47" spans="2:14" ht="15.75" customHeight="1" outlineLevel="1">
      <c r="B47" s="104">
        <v>2396</v>
      </c>
      <c r="C47" s="677" t="s">
        <v>70</v>
      </c>
      <c r="D47" s="677"/>
      <c r="E47" s="168">
        <v>710</v>
      </c>
      <c r="F47" s="168">
        <f>E47*'Прайс-лист'!I3*(1-'Прайс-лист'!$E$3)</f>
        <v>568</v>
      </c>
      <c r="G47" s="137">
        <v>0</v>
      </c>
      <c r="H47" s="169">
        <f t="shared" si="1"/>
        <v>0</v>
      </c>
    </row>
    <row r="48" spans="2:14" ht="15.75" customHeight="1">
      <c r="B48" s="24"/>
      <c r="C48" s="63"/>
      <c r="D48" s="63"/>
      <c r="E48" s="23"/>
      <c r="F48" s="23"/>
      <c r="G48" s="12" t="s">
        <v>11</v>
      </c>
      <c r="H48" s="170">
        <f>SUM(H24:H47)</f>
        <v>2847.2000000000003</v>
      </c>
    </row>
  </sheetData>
  <sortState ref="A35:H47">
    <sortCondition ref="A35"/>
  </sortState>
  <mergeCells count="58">
    <mergeCell ref="O2:P2"/>
    <mergeCell ref="B27:H27"/>
    <mergeCell ref="C26:H26"/>
    <mergeCell ref="F15:G15"/>
    <mergeCell ref="F16:G16"/>
    <mergeCell ref="F17:G17"/>
    <mergeCell ref="F18:G18"/>
    <mergeCell ref="F19:G19"/>
    <mergeCell ref="C19:D19"/>
    <mergeCell ref="C20:D20"/>
    <mergeCell ref="C21:D21"/>
    <mergeCell ref="C24:D24"/>
    <mergeCell ref="C17:D17"/>
    <mergeCell ref="C18:D18"/>
    <mergeCell ref="B25:H25"/>
    <mergeCell ref="F12:G12"/>
    <mergeCell ref="F13:G13"/>
    <mergeCell ref="F14:G14"/>
    <mergeCell ref="F20:G20"/>
    <mergeCell ref="F21:G21"/>
    <mergeCell ref="F7:G7"/>
    <mergeCell ref="F8:G8"/>
    <mergeCell ref="F9:G9"/>
    <mergeCell ref="F10:G10"/>
    <mergeCell ref="F11:G11"/>
    <mergeCell ref="B2:H2"/>
    <mergeCell ref="B3:H3"/>
    <mergeCell ref="F4:G4"/>
    <mergeCell ref="F5:G5"/>
    <mergeCell ref="F6:G6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46:D46"/>
    <mergeCell ref="C47:D47"/>
    <mergeCell ref="C33:D33"/>
    <mergeCell ref="C40:D40"/>
    <mergeCell ref="C41:D41"/>
    <mergeCell ref="C42:D42"/>
    <mergeCell ref="C43:D43"/>
    <mergeCell ref="C44:D44"/>
    <mergeCell ref="C35:D35"/>
    <mergeCell ref="C36:D36"/>
    <mergeCell ref="C37:D37"/>
    <mergeCell ref="C38:D38"/>
    <mergeCell ref="C39:D39"/>
    <mergeCell ref="B34:H34"/>
    <mergeCell ref="C45:D45"/>
  </mergeCells>
  <dataValidations count="5">
    <dataValidation type="list" allowBlank="1" showInputMessage="1" showErrorMessage="1" sqref="D32">
      <formula1>$N$28:$N$31</formula1>
    </dataValidation>
    <dataValidation type="list" allowBlank="1" showInputMessage="1" showErrorMessage="1" sqref="D29">
      <formula1>$K$28:$K$34</formula1>
    </dataValidation>
    <dataValidation type="list" showInputMessage="1" showErrorMessage="1" sqref="D30">
      <formula1>$M$28:$M$30</formula1>
    </dataValidation>
    <dataValidation type="list" allowBlank="1" showInputMessage="1" showErrorMessage="1" sqref="D28">
      <formula1>$J$28:$J$33</formula1>
    </dataValidation>
    <dataValidation type="list" allowBlank="1" showInputMessage="1" showErrorMessage="1" sqref="D31">
      <formula1>$M$28:$M$31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3"/>
  </sheetPr>
  <dimension ref="B2:P47"/>
  <sheetViews>
    <sheetView showGridLines="0" workbookViewId="0">
      <pane ySplit="2" topLeftCell="A3" activePane="bottomLeft" state="frozen"/>
      <selection pane="bottomLeft" activeCell="P34" sqref="P34"/>
    </sheetView>
  </sheetViews>
  <sheetFormatPr defaultRowHeight="15.75" customHeight="1" outlineLevelRow="2" outlineLevelCol="1"/>
  <cols>
    <col min="1" max="1" width="3.7109375" style="17" customWidth="1"/>
    <col min="2" max="2" width="12.7109375" style="17" customWidth="1"/>
    <col min="3" max="3" width="65.7109375" style="17" customWidth="1"/>
    <col min="4" max="4" width="25.7109375" style="17" customWidth="1"/>
    <col min="5" max="5" width="11.140625" style="17" hidden="1" customWidth="1"/>
    <col min="6" max="6" width="15.7109375" style="17" customWidth="1"/>
    <col min="7" max="7" width="10.7109375" style="17" customWidth="1"/>
    <col min="8" max="8" width="15.7109375" style="17" customWidth="1"/>
    <col min="9" max="9" width="9.140625" style="17"/>
    <col min="10" max="14" width="15.7109375" style="17" hidden="1" customWidth="1" outlineLevel="1"/>
    <col min="15" max="15" width="9.140625" style="17" collapsed="1"/>
    <col min="16" max="16384" width="9.140625" style="17"/>
  </cols>
  <sheetData>
    <row r="2" spans="2:16" ht="15.75" customHeight="1">
      <c r="B2" s="702" t="s">
        <v>66</v>
      </c>
      <c r="C2" s="702"/>
      <c r="D2" s="702"/>
      <c r="E2" s="702"/>
      <c r="F2" s="702"/>
      <c r="G2" s="702"/>
      <c r="H2" s="702"/>
      <c r="O2" s="679" t="s">
        <v>1986</v>
      </c>
      <c r="P2" s="679"/>
    </row>
    <row r="3" spans="2:16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6" ht="15.75" hidden="1" customHeight="1" outlineLevel="1">
      <c r="B4" s="67"/>
      <c r="C4" s="677" t="s">
        <v>20</v>
      </c>
      <c r="D4" s="677"/>
      <c r="E4" s="68"/>
      <c r="F4" s="700">
        <v>370</v>
      </c>
      <c r="G4" s="700"/>
      <c r="H4" s="68"/>
    </row>
    <row r="5" spans="2:16" ht="15.75" hidden="1" customHeight="1" outlineLevel="1">
      <c r="B5" s="67"/>
      <c r="C5" s="677" t="s">
        <v>21</v>
      </c>
      <c r="D5" s="677"/>
      <c r="E5" s="68"/>
      <c r="F5" s="700">
        <v>270</v>
      </c>
      <c r="G5" s="700"/>
      <c r="H5" s="68"/>
    </row>
    <row r="6" spans="2:16" ht="15.75" hidden="1" customHeight="1" outlineLevel="1">
      <c r="B6" s="67"/>
      <c r="C6" s="677" t="s">
        <v>22</v>
      </c>
      <c r="D6" s="677"/>
      <c r="E6" s="68"/>
      <c r="F6" s="700">
        <v>185</v>
      </c>
      <c r="G6" s="700"/>
      <c r="H6" s="68"/>
    </row>
    <row r="7" spans="2:16" ht="15.75" hidden="1" customHeight="1" outlineLevel="1">
      <c r="B7" s="67"/>
      <c r="C7" s="677" t="s">
        <v>23</v>
      </c>
      <c r="D7" s="677"/>
      <c r="E7" s="68"/>
      <c r="F7" s="700">
        <v>93</v>
      </c>
      <c r="G7" s="700"/>
      <c r="H7" s="68"/>
    </row>
    <row r="8" spans="2:16" ht="15.75" hidden="1" customHeight="1" outlineLevel="1">
      <c r="B8" s="67"/>
      <c r="C8" s="677" t="s">
        <v>24</v>
      </c>
      <c r="D8" s="677"/>
      <c r="E8" s="68"/>
      <c r="F8" s="700">
        <v>46</v>
      </c>
      <c r="G8" s="700"/>
      <c r="H8" s="68"/>
    </row>
    <row r="9" spans="2:16" ht="15.75" hidden="1" customHeight="1" outlineLevel="1">
      <c r="B9" s="67"/>
      <c r="C9" s="677" t="s">
        <v>40</v>
      </c>
      <c r="D9" s="677"/>
      <c r="E9" s="68"/>
      <c r="F9" s="700">
        <v>95</v>
      </c>
      <c r="G9" s="700"/>
      <c r="H9" s="68"/>
    </row>
    <row r="10" spans="2:16" ht="15.75" hidden="1" customHeight="1" outlineLevel="1">
      <c r="B10" s="67"/>
      <c r="C10" s="677" t="s">
        <v>25</v>
      </c>
      <c r="D10" s="677"/>
      <c r="E10" s="68"/>
      <c r="F10" s="700">
        <v>600</v>
      </c>
      <c r="G10" s="700"/>
      <c r="H10" s="68"/>
    </row>
    <row r="11" spans="2:16" ht="15.75" hidden="1" customHeight="1" outlineLevel="1">
      <c r="B11" s="67"/>
      <c r="C11" s="677" t="s">
        <v>26</v>
      </c>
      <c r="D11" s="677"/>
      <c r="E11" s="68"/>
      <c r="F11" s="700">
        <v>5</v>
      </c>
      <c r="G11" s="700"/>
      <c r="H11" s="68"/>
    </row>
    <row r="12" spans="2:16" ht="15.75" hidden="1" customHeight="1" outlineLevel="1">
      <c r="B12" s="67"/>
      <c r="C12" s="677" t="s">
        <v>27</v>
      </c>
      <c r="D12" s="677"/>
      <c r="E12" s="68"/>
      <c r="F12" s="700">
        <v>3</v>
      </c>
      <c r="G12" s="700"/>
      <c r="H12" s="68"/>
    </row>
    <row r="13" spans="2:16" ht="15.75" hidden="1" customHeight="1" outlineLevel="1">
      <c r="B13" s="67"/>
      <c r="C13" s="677" t="s">
        <v>28</v>
      </c>
      <c r="D13" s="677"/>
      <c r="E13" s="68"/>
      <c r="F13" s="700">
        <v>25</v>
      </c>
      <c r="G13" s="700"/>
      <c r="H13" s="68"/>
    </row>
    <row r="14" spans="2:16" ht="15.75" hidden="1" customHeight="1" outlineLevel="1">
      <c r="B14" s="67"/>
      <c r="C14" s="677" t="s">
        <v>29</v>
      </c>
      <c r="D14" s="677"/>
      <c r="E14" s="68"/>
      <c r="F14" s="700">
        <v>30</v>
      </c>
      <c r="G14" s="700"/>
      <c r="H14" s="68"/>
    </row>
    <row r="15" spans="2:16" ht="15.75" hidden="1" customHeight="1" outlineLevel="1">
      <c r="B15" s="67"/>
      <c r="C15" s="677" t="s">
        <v>30</v>
      </c>
      <c r="D15" s="677"/>
      <c r="E15" s="68"/>
      <c r="F15" s="700">
        <v>80</v>
      </c>
      <c r="G15" s="700"/>
      <c r="H15" s="68"/>
    </row>
    <row r="16" spans="2:16" ht="15.75" hidden="1" customHeight="1" outlineLevel="1">
      <c r="B16" s="67"/>
      <c r="C16" s="677" t="s">
        <v>31</v>
      </c>
      <c r="D16" s="677"/>
      <c r="E16" s="68"/>
      <c r="F16" s="700">
        <v>381</v>
      </c>
      <c r="G16" s="700"/>
      <c r="H16" s="68"/>
    </row>
    <row r="17" spans="2:14" ht="15.75" hidden="1" customHeight="1" outlineLevel="1">
      <c r="B17" s="67"/>
      <c r="C17" s="677" t="s">
        <v>32</v>
      </c>
      <c r="D17" s="677"/>
      <c r="E17" s="68"/>
      <c r="F17" s="700" t="s">
        <v>57</v>
      </c>
      <c r="G17" s="700"/>
      <c r="H17" s="68"/>
    </row>
    <row r="18" spans="2:14" ht="15.75" hidden="1" customHeight="1" outlineLevel="1">
      <c r="B18" s="67"/>
      <c r="C18" s="677" t="s">
        <v>34</v>
      </c>
      <c r="D18" s="677"/>
      <c r="E18" s="68"/>
      <c r="F18" s="700" t="s">
        <v>35</v>
      </c>
      <c r="G18" s="700"/>
      <c r="H18" s="68"/>
    </row>
    <row r="19" spans="2:14" ht="15.75" hidden="1" customHeight="1" outlineLevel="1">
      <c r="B19" s="67"/>
      <c r="C19" s="677" t="s">
        <v>41</v>
      </c>
      <c r="D19" s="677"/>
      <c r="E19" s="68"/>
      <c r="F19" s="700" t="s">
        <v>53</v>
      </c>
      <c r="G19" s="700"/>
      <c r="H19" s="68"/>
    </row>
    <row r="20" spans="2:14" ht="15.75" hidden="1" customHeight="1" outlineLevel="1">
      <c r="B20" s="67"/>
      <c r="C20" s="677" t="s">
        <v>37</v>
      </c>
      <c r="D20" s="677"/>
      <c r="E20" s="68"/>
      <c r="F20" s="700" t="s">
        <v>60</v>
      </c>
      <c r="G20" s="700"/>
      <c r="H20" s="68"/>
    </row>
    <row r="21" spans="2:14" ht="15.75" hidden="1" customHeight="1" outlineLevel="1">
      <c r="B21" s="67"/>
      <c r="C21" s="682" t="s">
        <v>39</v>
      </c>
      <c r="D21" s="682"/>
      <c r="E21" s="68"/>
      <c r="F21" s="694">
        <v>158</v>
      </c>
      <c r="G21" s="694"/>
      <c r="H21" s="68"/>
    </row>
    <row r="22" spans="2:14" ht="15.75" customHeight="1" collapsed="1">
      <c r="B22" s="91"/>
      <c r="C22" s="94"/>
      <c r="D22" s="94"/>
      <c r="E22" s="93"/>
      <c r="F22" s="94"/>
      <c r="G22" s="94"/>
      <c r="H22" s="93"/>
    </row>
    <row r="23" spans="2:14" ht="15.75" customHeight="1" outlineLevel="1">
      <c r="B23" s="74" t="s">
        <v>43</v>
      </c>
      <c r="C23" s="213" t="s">
        <v>48</v>
      </c>
      <c r="D23" s="213"/>
      <c r="E23" s="76" t="s">
        <v>1</v>
      </c>
      <c r="F23" s="75" t="s">
        <v>1</v>
      </c>
      <c r="G23" s="75" t="s">
        <v>44</v>
      </c>
      <c r="H23" s="76" t="s">
        <v>45</v>
      </c>
    </row>
    <row r="24" spans="2:14" ht="15.75" customHeight="1" outlineLevel="1">
      <c r="B24" s="104">
        <v>1130</v>
      </c>
      <c r="C24" s="699" t="s">
        <v>17</v>
      </c>
      <c r="D24" s="699"/>
      <c r="E24" s="168">
        <v>2963</v>
      </c>
      <c r="F24" s="168">
        <f>E24*'Прайс-лист'!I3*(1-'Прайс-лист'!$E$3)</f>
        <v>2370.4</v>
      </c>
      <c r="G24" s="104"/>
      <c r="H24" s="168">
        <f>F24</f>
        <v>2370.4</v>
      </c>
    </row>
    <row r="25" spans="2:14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4" ht="264.75" hidden="1" customHeight="1" outlineLevel="2">
      <c r="B26" s="104"/>
      <c r="C26" s="685" t="s">
        <v>2066</v>
      </c>
      <c r="D26" s="685"/>
      <c r="E26" s="685"/>
      <c r="F26" s="685"/>
      <c r="G26" s="685"/>
      <c r="H26" s="685"/>
    </row>
    <row r="27" spans="2:14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4" ht="15.75" customHeight="1" outlineLevel="1">
      <c r="B28" s="104">
        <v>2473</v>
      </c>
      <c r="C28" s="105" t="s">
        <v>5</v>
      </c>
      <c r="D28" s="100" t="s">
        <v>840</v>
      </c>
      <c r="E28" s="168">
        <v>170</v>
      </c>
      <c r="F28" s="168">
        <f>E28*'Прайс-лист'!I3*(1-'Прайс-лист'!$E$3)</f>
        <v>136</v>
      </c>
      <c r="G28" s="137">
        <v>0</v>
      </c>
      <c r="H28" s="168">
        <f>F28*G28</f>
        <v>0</v>
      </c>
      <c r="J28" s="235" t="s">
        <v>840</v>
      </c>
      <c r="K28" s="235" t="s">
        <v>840</v>
      </c>
      <c r="L28" s="235" t="s">
        <v>840</v>
      </c>
      <c r="M28" s="235" t="s">
        <v>840</v>
      </c>
      <c r="N28" s="235" t="s">
        <v>840</v>
      </c>
    </row>
    <row r="29" spans="2:14" ht="15.75" customHeight="1" outlineLevel="1">
      <c r="B29" s="66"/>
      <c r="C29" s="535" t="s">
        <v>2165</v>
      </c>
      <c r="D29" s="100" t="s">
        <v>840</v>
      </c>
      <c r="E29" s="168">
        <v>23</v>
      </c>
      <c r="F29" s="168">
        <f>E29*'Прайс-лист'!I3*(1-'Прайс-лист'!$E$3)</f>
        <v>18.400000000000002</v>
      </c>
      <c r="G29" s="137">
        <v>0</v>
      </c>
      <c r="H29" s="168">
        <f>F29*G29</f>
        <v>0</v>
      </c>
      <c r="J29" s="237" t="s">
        <v>1762</v>
      </c>
      <c r="K29" s="240" t="s">
        <v>2164</v>
      </c>
      <c r="L29" s="235" t="s">
        <v>1764</v>
      </c>
      <c r="M29" s="240" t="s">
        <v>2147</v>
      </c>
      <c r="N29" s="240" t="s">
        <v>2150</v>
      </c>
    </row>
    <row r="30" spans="2:14" ht="15.75" customHeight="1" outlineLevel="1">
      <c r="B30" s="104">
        <v>2121</v>
      </c>
      <c r="C30" s="535" t="s">
        <v>2169</v>
      </c>
      <c r="D30" s="99" t="s">
        <v>840</v>
      </c>
      <c r="E30" s="168">
        <v>156</v>
      </c>
      <c r="F30" s="168">
        <f>E30*'Прайс-лист'!I3*(1-'Прайс-лист'!$E$3)</f>
        <v>124.80000000000001</v>
      </c>
      <c r="G30" s="137">
        <v>0</v>
      </c>
      <c r="H30" s="168">
        <f>F30*G30</f>
        <v>0</v>
      </c>
      <c r="J30" s="237" t="s">
        <v>1939</v>
      </c>
      <c r="K30" s="235" t="s">
        <v>2161</v>
      </c>
      <c r="L30" s="237" t="s">
        <v>1762</v>
      </c>
      <c r="M30" s="237" t="s">
        <v>2148</v>
      </c>
      <c r="N30" s="237" t="s">
        <v>2151</v>
      </c>
    </row>
    <row r="31" spans="2:14" ht="15.75" customHeight="1" outlineLevel="1">
      <c r="B31" s="501"/>
      <c r="C31" s="535" t="s">
        <v>2176</v>
      </c>
      <c r="D31" s="498" t="s">
        <v>840</v>
      </c>
      <c r="E31" s="168">
        <v>1505</v>
      </c>
      <c r="F31" s="168">
        <f>E31*'Прайс-лист'!I3*(1-'Прайс-лист'!$E$3)</f>
        <v>1204</v>
      </c>
      <c r="G31" s="137">
        <v>0</v>
      </c>
      <c r="H31" s="168">
        <f>F31*G31</f>
        <v>0</v>
      </c>
      <c r="J31" s="237" t="s">
        <v>1938</v>
      </c>
      <c r="K31" s="243" t="s">
        <v>2162</v>
      </c>
      <c r="L31" s="236"/>
      <c r="M31" s="237" t="s">
        <v>2149</v>
      </c>
      <c r="N31" s="237" t="s">
        <v>2152</v>
      </c>
    </row>
    <row r="32" spans="2:14" ht="15.75" customHeight="1" outlineLevel="1">
      <c r="B32" s="104"/>
      <c r="C32" s="535" t="s">
        <v>2175</v>
      </c>
      <c r="D32" s="99" t="s">
        <v>840</v>
      </c>
      <c r="E32" s="168">
        <v>2209</v>
      </c>
      <c r="F32" s="168">
        <f>E32*'Прайс-лист'!I3*(1-'Прайс-лист'!$E$3)</f>
        <v>1767.2</v>
      </c>
      <c r="G32" s="137">
        <v>0</v>
      </c>
      <c r="H32" s="168">
        <f>F32*G32</f>
        <v>0</v>
      </c>
      <c r="J32" s="240" t="s">
        <v>1763</v>
      </c>
      <c r="K32" s="236" t="s">
        <v>2167</v>
      </c>
      <c r="L32" s="243"/>
      <c r="M32" s="243"/>
      <c r="N32" s="243"/>
    </row>
    <row r="33" spans="2:14" ht="15.75" customHeight="1" outlineLevel="1">
      <c r="B33" s="686" t="s">
        <v>6</v>
      </c>
      <c r="C33" s="686"/>
      <c r="D33" s="686"/>
      <c r="E33" s="686"/>
      <c r="F33" s="686"/>
      <c r="G33" s="686"/>
      <c r="H33" s="686"/>
      <c r="J33" s="240" t="s">
        <v>1764</v>
      </c>
      <c r="K33" s="506" t="s">
        <v>1777</v>
      </c>
      <c r="L33" s="243"/>
      <c r="M33" s="243"/>
      <c r="N33" s="243"/>
    </row>
    <row r="34" spans="2:14" ht="15.75" customHeight="1" outlineLevel="1">
      <c r="B34" s="401">
        <v>4144</v>
      </c>
      <c r="C34" s="683" t="s">
        <v>1984</v>
      </c>
      <c r="D34" s="683"/>
      <c r="E34" s="169">
        <v>23</v>
      </c>
      <c r="F34" s="168">
        <f>E34*'Прайс-лист'!I3*(1-'Прайс-лист'!$E$3)</f>
        <v>18.400000000000002</v>
      </c>
      <c r="G34" s="137">
        <v>0</v>
      </c>
      <c r="H34" s="169">
        <f t="shared" ref="H34:H46" si="0">F34*G34</f>
        <v>0</v>
      </c>
      <c r="J34" s="240"/>
      <c r="K34" s="506" t="s">
        <v>2166</v>
      </c>
      <c r="L34" s="240"/>
      <c r="M34" s="240"/>
      <c r="N34" s="240"/>
    </row>
    <row r="35" spans="2:14" ht="15.75" customHeight="1" outlineLevel="1">
      <c r="B35" s="104">
        <v>2414</v>
      </c>
      <c r="C35" s="677" t="s">
        <v>1739</v>
      </c>
      <c r="D35" s="677"/>
      <c r="E35" s="168">
        <v>231</v>
      </c>
      <c r="F35" s="168">
        <f>E35*'Прайс-лист'!I3*(1-'Прайс-лист'!$E$3)</f>
        <v>184.8</v>
      </c>
      <c r="G35" s="137">
        <v>0</v>
      </c>
      <c r="H35" s="168">
        <f t="shared" si="0"/>
        <v>0</v>
      </c>
    </row>
    <row r="36" spans="2:14" ht="15.75" customHeight="1" outlineLevel="1">
      <c r="B36" s="104">
        <v>2336</v>
      </c>
      <c r="C36" s="677" t="s">
        <v>67</v>
      </c>
      <c r="D36" s="677"/>
      <c r="E36" s="168">
        <v>65</v>
      </c>
      <c r="F36" s="168">
        <f>E36*'Прайс-лист'!I3*(1-'Прайс-лист'!$E$3)</f>
        <v>52</v>
      </c>
      <c r="G36" s="137">
        <v>0</v>
      </c>
      <c r="H36" s="168">
        <f t="shared" si="0"/>
        <v>0</v>
      </c>
    </row>
    <row r="37" spans="2:14" ht="15.75" customHeight="1" outlineLevel="1">
      <c r="B37" s="104">
        <v>2344</v>
      </c>
      <c r="C37" s="677" t="s">
        <v>7</v>
      </c>
      <c r="D37" s="677"/>
      <c r="E37" s="168">
        <v>66</v>
      </c>
      <c r="F37" s="168">
        <f>E37*'Прайс-лист'!I3*(1-'Прайс-лист'!$E$3)</f>
        <v>52.800000000000004</v>
      </c>
      <c r="G37" s="137">
        <v>0</v>
      </c>
      <c r="H37" s="168">
        <f t="shared" si="0"/>
        <v>0</v>
      </c>
    </row>
    <row r="38" spans="2:14" ht="15.75" customHeight="1" outlineLevel="1">
      <c r="B38" s="104">
        <v>2345</v>
      </c>
      <c r="C38" s="677" t="s">
        <v>14</v>
      </c>
      <c r="D38" s="677"/>
      <c r="E38" s="168">
        <v>66</v>
      </c>
      <c r="F38" s="168">
        <f>E38*'Прайс-лист'!I3*(1-'Прайс-лист'!$E$3)</f>
        <v>52.800000000000004</v>
      </c>
      <c r="G38" s="137">
        <v>0</v>
      </c>
      <c r="H38" s="168">
        <f t="shared" si="0"/>
        <v>0</v>
      </c>
    </row>
    <row r="39" spans="2:14" ht="15.75" customHeight="1" outlineLevel="1">
      <c r="B39" s="104">
        <v>2508</v>
      </c>
      <c r="C39" s="677" t="s">
        <v>68</v>
      </c>
      <c r="D39" s="677"/>
      <c r="E39" s="168">
        <v>626</v>
      </c>
      <c r="F39" s="168">
        <f>E39*'Прайс-лист'!I3*(1-'Прайс-лист'!$E$3)</f>
        <v>500.8</v>
      </c>
      <c r="G39" s="137">
        <v>0</v>
      </c>
      <c r="H39" s="168">
        <f t="shared" si="0"/>
        <v>0</v>
      </c>
    </row>
    <row r="40" spans="2:14" ht="15.75" customHeight="1" outlineLevel="1">
      <c r="B40" s="104">
        <v>2421</v>
      </c>
      <c r="C40" s="677" t="s">
        <v>51</v>
      </c>
      <c r="D40" s="677"/>
      <c r="E40" s="168">
        <v>468</v>
      </c>
      <c r="F40" s="168">
        <f>E40*'Прайс-лист'!I3*(1-'Прайс-лист'!$E$3)</f>
        <v>374.40000000000003</v>
      </c>
      <c r="G40" s="137">
        <v>0</v>
      </c>
      <c r="H40" s="168">
        <f t="shared" si="0"/>
        <v>0</v>
      </c>
    </row>
    <row r="41" spans="2:14" ht="15.75" customHeight="1" outlineLevel="1">
      <c r="B41" s="104">
        <v>2909</v>
      </c>
      <c r="C41" s="677" t="s">
        <v>8</v>
      </c>
      <c r="D41" s="677"/>
      <c r="E41" s="168">
        <v>124</v>
      </c>
      <c r="F41" s="168">
        <f>E41*'Прайс-лист'!I3*(1-'Прайс-лист'!$E$3)</f>
        <v>99.2</v>
      </c>
      <c r="G41" s="137">
        <v>0</v>
      </c>
      <c r="H41" s="168">
        <f t="shared" si="0"/>
        <v>0</v>
      </c>
    </row>
    <row r="42" spans="2:14" ht="15.75" customHeight="1" outlineLevel="1">
      <c r="B42" s="104">
        <v>2910</v>
      </c>
      <c r="C42" s="677" t="s">
        <v>9</v>
      </c>
      <c r="D42" s="677"/>
      <c r="E42" s="168">
        <v>154</v>
      </c>
      <c r="F42" s="168">
        <f>E42*'Прайс-лист'!I3*(1-'Прайс-лист'!$E$3)</f>
        <v>123.2</v>
      </c>
      <c r="G42" s="137">
        <v>0</v>
      </c>
      <c r="H42" s="168">
        <f t="shared" si="0"/>
        <v>0</v>
      </c>
    </row>
    <row r="43" spans="2:14" ht="15.75" customHeight="1" outlineLevel="1">
      <c r="B43" s="104">
        <v>2869</v>
      </c>
      <c r="C43" s="677" t="s">
        <v>10</v>
      </c>
      <c r="D43" s="677"/>
      <c r="E43" s="168">
        <v>235</v>
      </c>
      <c r="F43" s="168">
        <f>E43*'Прайс-лист'!I3*(1-'Прайс-лист'!$E$3)</f>
        <v>188</v>
      </c>
      <c r="G43" s="137">
        <v>0</v>
      </c>
      <c r="H43" s="168">
        <f t="shared" si="0"/>
        <v>0</v>
      </c>
    </row>
    <row r="44" spans="2:14" ht="15.75" customHeight="1" outlineLevel="1">
      <c r="B44" s="205">
        <v>286901</v>
      </c>
      <c r="C44" s="677" t="s">
        <v>843</v>
      </c>
      <c r="D44" s="677"/>
      <c r="E44" s="168">
        <v>235</v>
      </c>
      <c r="F44" s="168">
        <f>E44*'Прайс-лист'!I3*(1-'Прайс-лист'!$E$3)</f>
        <v>188</v>
      </c>
      <c r="G44" s="137">
        <v>0</v>
      </c>
      <c r="H44" s="168">
        <f t="shared" si="0"/>
        <v>0</v>
      </c>
    </row>
    <row r="45" spans="2:14" ht="15.75" customHeight="1" outlineLevel="1">
      <c r="B45" s="104">
        <v>2391</v>
      </c>
      <c r="C45" s="677" t="s">
        <v>69</v>
      </c>
      <c r="D45" s="677"/>
      <c r="E45" s="168">
        <v>530</v>
      </c>
      <c r="F45" s="168">
        <f>E45*'Прайс-лист'!I3*(1-'Прайс-лист'!$E$3)</f>
        <v>424</v>
      </c>
      <c r="G45" s="137">
        <v>0</v>
      </c>
      <c r="H45" s="168">
        <f t="shared" si="0"/>
        <v>0</v>
      </c>
    </row>
    <row r="46" spans="2:14" ht="15.75" customHeight="1" outlineLevel="1">
      <c r="B46" s="104">
        <v>2396</v>
      </c>
      <c r="C46" s="677" t="s">
        <v>70</v>
      </c>
      <c r="D46" s="677"/>
      <c r="E46" s="168">
        <v>710</v>
      </c>
      <c r="F46" s="168">
        <f>E46*'Прайс-лист'!I3*(1-'Прайс-лист'!$E$3)</f>
        <v>568</v>
      </c>
      <c r="G46" s="137">
        <v>0</v>
      </c>
      <c r="H46" s="168">
        <f t="shared" si="0"/>
        <v>0</v>
      </c>
    </row>
    <row r="47" spans="2:14" ht="15.75" customHeight="1">
      <c r="C47" s="28"/>
      <c r="D47" s="28"/>
      <c r="E47" s="28"/>
      <c r="F47" s="29"/>
      <c r="G47" s="27" t="s">
        <v>11</v>
      </c>
      <c r="H47" s="192">
        <f>SUM(H24:H46)</f>
        <v>2370.4</v>
      </c>
    </row>
  </sheetData>
  <sortState ref="A34:H46">
    <sortCondition ref="A34"/>
  </sortState>
  <mergeCells count="57">
    <mergeCell ref="O2:P2"/>
    <mergeCell ref="F21:G21"/>
    <mergeCell ref="C26:H26"/>
    <mergeCell ref="F16:G16"/>
    <mergeCell ref="F17:G17"/>
    <mergeCell ref="F18:G18"/>
    <mergeCell ref="F19:G19"/>
    <mergeCell ref="F20:G20"/>
    <mergeCell ref="C19:D19"/>
    <mergeCell ref="C20:D20"/>
    <mergeCell ref="C21:D21"/>
    <mergeCell ref="C24:D24"/>
    <mergeCell ref="B25:H25"/>
    <mergeCell ref="C4:D4"/>
    <mergeCell ref="C5:D5"/>
    <mergeCell ref="C6:D6"/>
    <mergeCell ref="B27:H27"/>
    <mergeCell ref="B33:H33"/>
    <mergeCell ref="B2:H2"/>
    <mergeCell ref="B3:H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C34:D34"/>
    <mergeCell ref="C35:D35"/>
    <mergeCell ref="C36:D36"/>
    <mergeCell ref="C37:D37"/>
    <mergeCell ref="C38:D38"/>
    <mergeCell ref="C45:D45"/>
    <mergeCell ref="C46:D46"/>
    <mergeCell ref="C39:D39"/>
    <mergeCell ref="C40:D40"/>
    <mergeCell ref="C41:D41"/>
    <mergeCell ref="C42:D42"/>
    <mergeCell ref="C43:D43"/>
    <mergeCell ref="C44:D44"/>
    <mergeCell ref="C7:D7"/>
    <mergeCell ref="C8:D8"/>
    <mergeCell ref="C9:D9"/>
    <mergeCell ref="C10:D10"/>
    <mergeCell ref="C11:D11"/>
    <mergeCell ref="C17:D17"/>
    <mergeCell ref="C18:D18"/>
    <mergeCell ref="C12:D12"/>
    <mergeCell ref="C13:D13"/>
    <mergeCell ref="C14:D14"/>
    <mergeCell ref="C15:D15"/>
    <mergeCell ref="C16:D16"/>
  </mergeCells>
  <dataValidations count="5">
    <dataValidation type="list" allowBlank="1" showInputMessage="1" showErrorMessage="1" sqref="D29">
      <formula1>$K$28:$K$34</formula1>
    </dataValidation>
    <dataValidation type="list" showInputMessage="1" showErrorMessage="1" sqref="D31">
      <formula1>$M$28:$M$31</formula1>
    </dataValidation>
    <dataValidation type="list" allowBlank="1" showInputMessage="1" showErrorMessage="1" sqref="D32">
      <formula1>$N$28:$N$31</formula1>
    </dataValidation>
    <dataValidation type="list" allowBlank="1" showInputMessage="1" showErrorMessage="1" sqref="D28">
      <formula1>$J$28:$J$33</formula1>
    </dataValidation>
    <dataValidation type="list" showInputMessage="1" showErrorMessage="1" sqref="D30">
      <formula1>$L$28:$L$30</formula1>
    </dataValidation>
  </dataValidations>
  <hyperlinks>
    <hyperlink ref="O2:P2" location="'Прайс-лист'!A1" display="на главную"/>
  </hyperlinks>
  <pageMargins left="0.23622047244094491" right="0.23622047244094491" top="0.17" bottom="0.19" header="0.17" footer="0.17"/>
  <pageSetup paperSize="9" scale="65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3"/>
  </sheetPr>
  <dimension ref="B2:N44"/>
  <sheetViews>
    <sheetView showGridLines="0" workbookViewId="0">
      <pane ySplit="2" topLeftCell="A3" activePane="bottomLeft" state="frozen"/>
      <selection pane="bottomLeft" activeCell="C39" sqref="C39:D39"/>
    </sheetView>
  </sheetViews>
  <sheetFormatPr defaultRowHeight="15.75" customHeight="1" outlineLevelRow="2" outlineLevelCol="1"/>
  <cols>
    <col min="1" max="1" width="3.7109375" style="17" customWidth="1"/>
    <col min="2" max="2" width="12.7109375" style="18" customWidth="1"/>
    <col min="3" max="3" width="65.7109375" style="17" customWidth="1"/>
    <col min="4" max="4" width="25.7109375" style="17" customWidth="1"/>
    <col min="5" max="5" width="10.7109375" style="190" hidden="1" customWidth="1"/>
    <col min="6" max="6" width="15.7109375" style="17" customWidth="1"/>
    <col min="7" max="7" width="10.7109375" style="18" customWidth="1"/>
    <col min="8" max="8" width="15.7109375" style="17" customWidth="1"/>
    <col min="9" max="9" width="9.140625" style="17"/>
    <col min="10" max="12" width="15.7109375" style="17" hidden="1" customWidth="1" outlineLevel="1"/>
    <col min="13" max="13" width="9.140625" style="17" collapsed="1"/>
    <col min="14" max="16384" width="9.140625" style="17"/>
  </cols>
  <sheetData>
    <row r="2" spans="2:14" ht="15.75" customHeight="1">
      <c r="B2" s="681" t="s">
        <v>65</v>
      </c>
      <c r="C2" s="681"/>
      <c r="D2" s="681"/>
      <c r="E2" s="681"/>
      <c r="F2" s="681"/>
      <c r="G2" s="681"/>
      <c r="H2" s="681"/>
      <c r="M2" s="679" t="s">
        <v>1986</v>
      </c>
      <c r="N2" s="679"/>
    </row>
    <row r="3" spans="2:14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4" ht="15.75" hidden="1" customHeight="1" outlineLevel="1">
      <c r="B4" s="67"/>
      <c r="C4" s="677" t="s">
        <v>20</v>
      </c>
      <c r="D4" s="677"/>
      <c r="E4" s="78"/>
      <c r="F4" s="700">
        <v>330</v>
      </c>
      <c r="G4" s="700"/>
      <c r="H4" s="68"/>
    </row>
    <row r="5" spans="2:14" ht="15.75" hidden="1" customHeight="1" outlineLevel="1">
      <c r="B5" s="67"/>
      <c r="C5" s="677" t="s">
        <v>21</v>
      </c>
      <c r="D5" s="677"/>
      <c r="E5" s="78"/>
      <c r="F5" s="700">
        <v>218</v>
      </c>
      <c r="G5" s="700"/>
      <c r="H5" s="68"/>
    </row>
    <row r="6" spans="2:14" ht="15.75" hidden="1" customHeight="1" outlineLevel="1">
      <c r="B6" s="67"/>
      <c r="C6" s="677" t="s">
        <v>22</v>
      </c>
      <c r="D6" s="677"/>
      <c r="E6" s="78"/>
      <c r="F6" s="700">
        <v>169</v>
      </c>
      <c r="G6" s="700"/>
      <c r="H6" s="68"/>
    </row>
    <row r="7" spans="2:14" ht="15.75" hidden="1" customHeight="1" outlineLevel="1">
      <c r="B7" s="67"/>
      <c r="C7" s="677" t="s">
        <v>23</v>
      </c>
      <c r="D7" s="677"/>
      <c r="E7" s="78"/>
      <c r="F7" s="700">
        <v>78</v>
      </c>
      <c r="G7" s="700"/>
      <c r="H7" s="68"/>
    </row>
    <row r="8" spans="2:14" ht="15.75" hidden="1" customHeight="1" outlineLevel="1">
      <c r="B8" s="67"/>
      <c r="C8" s="677" t="s">
        <v>24</v>
      </c>
      <c r="D8" s="677"/>
      <c r="E8" s="78"/>
      <c r="F8" s="700">
        <v>43</v>
      </c>
      <c r="G8" s="700"/>
      <c r="H8" s="68"/>
    </row>
    <row r="9" spans="2:14" ht="15.75" hidden="1" customHeight="1" outlineLevel="1">
      <c r="B9" s="67"/>
      <c r="C9" s="677" t="s">
        <v>40</v>
      </c>
      <c r="D9" s="677"/>
      <c r="E9" s="78"/>
      <c r="F9" s="700">
        <v>63</v>
      </c>
      <c r="G9" s="700"/>
      <c r="H9" s="68"/>
    </row>
    <row r="10" spans="2:14" ht="15.75" hidden="1" customHeight="1" outlineLevel="1">
      <c r="B10" s="67"/>
      <c r="C10" s="677" t="s">
        <v>25</v>
      </c>
      <c r="D10" s="677"/>
      <c r="E10" s="78"/>
      <c r="F10" s="700">
        <v>580</v>
      </c>
      <c r="G10" s="700"/>
      <c r="H10" s="68"/>
    </row>
    <row r="11" spans="2:14" ht="15.75" hidden="1" customHeight="1" outlineLevel="1">
      <c r="B11" s="67"/>
      <c r="C11" s="677" t="s">
        <v>26</v>
      </c>
      <c r="D11" s="677"/>
      <c r="E11" s="78"/>
      <c r="F11" s="700">
        <v>4</v>
      </c>
      <c r="G11" s="700"/>
      <c r="H11" s="68"/>
    </row>
    <row r="12" spans="2:14" ht="15.75" hidden="1" customHeight="1" outlineLevel="1">
      <c r="B12" s="67"/>
      <c r="C12" s="677" t="s">
        <v>27</v>
      </c>
      <c r="D12" s="677"/>
      <c r="E12" s="78"/>
      <c r="F12" s="700">
        <v>3</v>
      </c>
      <c r="G12" s="700"/>
      <c r="H12" s="68"/>
    </row>
    <row r="13" spans="2:14" ht="15.75" hidden="1" customHeight="1" outlineLevel="1">
      <c r="B13" s="67"/>
      <c r="C13" s="677" t="s">
        <v>28</v>
      </c>
      <c r="D13" s="677"/>
      <c r="E13" s="78"/>
      <c r="F13" s="700">
        <v>15</v>
      </c>
      <c r="G13" s="700"/>
      <c r="H13" s="68"/>
    </row>
    <row r="14" spans="2:14" ht="15.75" hidden="1" customHeight="1" outlineLevel="1">
      <c r="B14" s="67"/>
      <c r="C14" s="677" t="s">
        <v>29</v>
      </c>
      <c r="D14" s="677"/>
      <c r="E14" s="78"/>
      <c r="F14" s="700">
        <v>20</v>
      </c>
      <c r="G14" s="700"/>
      <c r="H14" s="68"/>
    </row>
    <row r="15" spans="2:14" ht="15.75" hidden="1" customHeight="1" outlineLevel="1">
      <c r="B15" s="67"/>
      <c r="C15" s="677" t="s">
        <v>30</v>
      </c>
      <c r="D15" s="677"/>
      <c r="E15" s="78"/>
      <c r="F15" s="700">
        <v>60</v>
      </c>
      <c r="G15" s="700"/>
      <c r="H15" s="68"/>
    </row>
    <row r="16" spans="2:14" ht="15.75" hidden="1" customHeight="1" outlineLevel="1">
      <c r="B16" s="67"/>
      <c r="C16" s="677" t="s">
        <v>31</v>
      </c>
      <c r="D16" s="677"/>
      <c r="E16" s="78"/>
      <c r="F16" s="700">
        <v>381</v>
      </c>
      <c r="G16" s="700"/>
      <c r="H16" s="68"/>
    </row>
    <row r="17" spans="2:12" ht="15.75" hidden="1" customHeight="1" outlineLevel="1">
      <c r="B17" s="67"/>
      <c r="C17" s="677" t="s">
        <v>32</v>
      </c>
      <c r="D17" s="677"/>
      <c r="E17" s="78"/>
      <c r="F17" s="700" t="s">
        <v>52</v>
      </c>
      <c r="G17" s="700"/>
      <c r="H17" s="68"/>
    </row>
    <row r="18" spans="2:12" ht="15.75" hidden="1" customHeight="1" outlineLevel="1">
      <c r="B18" s="67"/>
      <c r="C18" s="677" t="s">
        <v>34</v>
      </c>
      <c r="D18" s="677"/>
      <c r="E18" s="78"/>
      <c r="F18" s="700" t="s">
        <v>35</v>
      </c>
      <c r="G18" s="700"/>
      <c r="H18" s="68"/>
    </row>
    <row r="19" spans="2:12" ht="15.75" hidden="1" customHeight="1" outlineLevel="1">
      <c r="B19" s="67"/>
      <c r="C19" s="677" t="s">
        <v>41</v>
      </c>
      <c r="D19" s="677"/>
      <c r="E19" s="78"/>
      <c r="F19" s="700" t="s">
        <v>53</v>
      </c>
      <c r="G19" s="700"/>
      <c r="H19" s="68"/>
    </row>
    <row r="20" spans="2:12" ht="15.75" hidden="1" customHeight="1" outlineLevel="1">
      <c r="B20" s="67"/>
      <c r="C20" s="677" t="s">
        <v>37</v>
      </c>
      <c r="D20" s="677"/>
      <c r="E20" s="78"/>
      <c r="F20" s="700" t="s">
        <v>59</v>
      </c>
      <c r="G20" s="700"/>
      <c r="H20" s="68"/>
    </row>
    <row r="21" spans="2:12" ht="15.75" hidden="1" customHeight="1" outlineLevel="1">
      <c r="B21" s="67"/>
      <c r="C21" s="682" t="s">
        <v>39</v>
      </c>
      <c r="D21" s="682"/>
      <c r="E21" s="78"/>
      <c r="F21" s="694">
        <v>99</v>
      </c>
      <c r="G21" s="694"/>
      <c r="H21" s="68"/>
    </row>
    <row r="22" spans="2:12" ht="15.75" customHeight="1" collapsed="1">
      <c r="B22" s="91"/>
      <c r="C22" s="94"/>
      <c r="D22" s="94"/>
      <c r="E22" s="81"/>
      <c r="F22" s="94"/>
      <c r="G22" s="94"/>
      <c r="H22" s="93"/>
    </row>
    <row r="23" spans="2:12" ht="15.75" customHeight="1" outlineLevel="1">
      <c r="B23" s="74" t="s">
        <v>43</v>
      </c>
      <c r="C23" s="213" t="s">
        <v>48</v>
      </c>
      <c r="D23" s="213"/>
      <c r="E23" s="85" t="s">
        <v>1</v>
      </c>
      <c r="F23" s="75" t="s">
        <v>1</v>
      </c>
      <c r="G23" s="75" t="s">
        <v>44</v>
      </c>
      <c r="H23" s="76" t="s">
        <v>45</v>
      </c>
    </row>
    <row r="24" spans="2:12" ht="15.75" customHeight="1" outlineLevel="1">
      <c r="B24" s="104">
        <v>1030</v>
      </c>
      <c r="C24" s="699" t="s">
        <v>17</v>
      </c>
      <c r="D24" s="699"/>
      <c r="E24" s="167">
        <v>2219</v>
      </c>
      <c r="F24" s="168">
        <f>E24*'Прайс-лист'!I3*(1-'Прайс-лист'!$E$3)</f>
        <v>1775.2</v>
      </c>
      <c r="G24" s="104"/>
      <c r="H24" s="168">
        <f>F24</f>
        <v>1775.2</v>
      </c>
    </row>
    <row r="25" spans="2:12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2" ht="290.25" hidden="1" customHeight="1" outlineLevel="2">
      <c r="B26" s="19"/>
      <c r="C26" s="685" t="s">
        <v>2048</v>
      </c>
      <c r="D26" s="685"/>
      <c r="E26" s="685"/>
      <c r="F26" s="685"/>
      <c r="G26" s="685"/>
      <c r="H26" s="685"/>
    </row>
    <row r="27" spans="2:12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2" ht="15.75" customHeight="1" outlineLevel="1">
      <c r="B28" s="104">
        <v>2471</v>
      </c>
      <c r="C28" s="105" t="s">
        <v>5</v>
      </c>
      <c r="D28" s="100" t="s">
        <v>840</v>
      </c>
      <c r="E28" s="167">
        <v>79</v>
      </c>
      <c r="F28" s="169">
        <f>E28*'Прайс-лист'!I3*(1-'Прайс-лист'!$E$3)</f>
        <v>63.2</v>
      </c>
      <c r="G28" s="137">
        <v>0</v>
      </c>
      <c r="H28" s="191">
        <f>F28*G28</f>
        <v>0</v>
      </c>
      <c r="J28" s="235" t="s">
        <v>840</v>
      </c>
      <c r="K28" s="235" t="s">
        <v>840</v>
      </c>
      <c r="L28" s="235" t="s">
        <v>840</v>
      </c>
    </row>
    <row r="29" spans="2:12" ht="15.75" customHeight="1" outlineLevel="1">
      <c r="B29" s="66"/>
      <c r="C29" s="535" t="s">
        <v>2165</v>
      </c>
      <c r="D29" s="98" t="s">
        <v>840</v>
      </c>
      <c r="E29" s="167">
        <v>23</v>
      </c>
      <c r="F29" s="169">
        <f>E29*'Прайс-лист'!I3*(1-'Прайс-лист'!$E$3)</f>
        <v>18.400000000000002</v>
      </c>
      <c r="G29" s="137">
        <v>0</v>
      </c>
      <c r="H29" s="191">
        <f>F29*G29</f>
        <v>0</v>
      </c>
      <c r="J29" s="237" t="s">
        <v>2168</v>
      </c>
      <c r="K29" s="240" t="s">
        <v>2164</v>
      </c>
      <c r="L29" s="240" t="s">
        <v>2147</v>
      </c>
    </row>
    <row r="30" spans="2:12" ht="15.75" customHeight="1" outlineLevel="1">
      <c r="B30" s="104"/>
      <c r="C30" s="535" t="s">
        <v>2177</v>
      </c>
      <c r="D30" s="99" t="s">
        <v>840</v>
      </c>
      <c r="E30" s="167">
        <v>1190</v>
      </c>
      <c r="F30" s="168">
        <f>E30*'Прайс-лист'!I3*(1-'Прайс-лист'!$E$3)</f>
        <v>952</v>
      </c>
      <c r="G30" s="137">
        <v>0</v>
      </c>
      <c r="H30" s="191">
        <f>F30*G30</f>
        <v>0</v>
      </c>
      <c r="J30" s="237" t="s">
        <v>2170</v>
      </c>
      <c r="K30" s="235" t="s">
        <v>2161</v>
      </c>
      <c r="L30" s="237" t="s">
        <v>2148</v>
      </c>
    </row>
    <row r="31" spans="2:12" ht="15.75" customHeight="1" outlineLevel="1">
      <c r="B31" s="686" t="s">
        <v>6</v>
      </c>
      <c r="C31" s="686"/>
      <c r="D31" s="686"/>
      <c r="E31" s="686"/>
      <c r="F31" s="686"/>
      <c r="G31" s="686"/>
      <c r="H31" s="686"/>
      <c r="J31" s="237" t="s">
        <v>1938</v>
      </c>
      <c r="K31" s="243" t="s">
        <v>2162</v>
      </c>
      <c r="L31" s="236"/>
    </row>
    <row r="32" spans="2:12" ht="15.75" customHeight="1" outlineLevel="1">
      <c r="B32" s="104">
        <v>4144</v>
      </c>
      <c r="C32" s="683" t="s">
        <v>1984</v>
      </c>
      <c r="D32" s="683"/>
      <c r="E32" s="167">
        <v>23</v>
      </c>
      <c r="F32" s="168">
        <f>E32*'Прайс-лист'!I3*(1-'Прайс-лист'!$E$3)</f>
        <v>18.400000000000002</v>
      </c>
      <c r="G32" s="137">
        <v>0</v>
      </c>
      <c r="H32" s="191">
        <f t="shared" ref="H32:H43" si="0">F32*G32</f>
        <v>0</v>
      </c>
      <c r="J32" s="240" t="s">
        <v>2171</v>
      </c>
      <c r="K32" s="236" t="s">
        <v>2167</v>
      </c>
      <c r="L32" s="243"/>
    </row>
    <row r="33" spans="2:12" ht="15.75" customHeight="1" outlineLevel="1">
      <c r="B33" s="104">
        <v>2401</v>
      </c>
      <c r="C33" s="699" t="s">
        <v>50</v>
      </c>
      <c r="D33" s="699"/>
      <c r="E33" s="405">
        <v>141</v>
      </c>
      <c r="F33" s="168">
        <f>E33*'Прайс-лист'!I3*(1-'Прайс-лист'!$E$3)</f>
        <v>112.80000000000001</v>
      </c>
      <c r="G33" s="137">
        <v>0</v>
      </c>
      <c r="H33" s="191">
        <f t="shared" si="0"/>
        <v>0</v>
      </c>
      <c r="J33" s="240" t="s">
        <v>1764</v>
      </c>
      <c r="K33" s="506"/>
      <c r="L33" s="243"/>
    </row>
    <row r="34" spans="2:12" ht="15.75" customHeight="1" outlineLevel="1">
      <c r="B34" s="104">
        <v>2347</v>
      </c>
      <c r="C34" s="699" t="s">
        <v>13</v>
      </c>
      <c r="D34" s="699"/>
      <c r="E34" s="167">
        <v>86</v>
      </c>
      <c r="F34" s="168">
        <f>E34*'Прайс-лист'!I3*(1-'Прайс-лист'!$E$3)</f>
        <v>68.8</v>
      </c>
      <c r="G34" s="137">
        <v>0</v>
      </c>
      <c r="H34" s="191">
        <f t="shared" si="0"/>
        <v>0</v>
      </c>
      <c r="J34" s="240"/>
      <c r="K34" s="506"/>
      <c r="L34" s="240"/>
    </row>
    <row r="35" spans="2:12" ht="15.75" customHeight="1" outlineLevel="1">
      <c r="B35" s="104">
        <v>2342</v>
      </c>
      <c r="C35" s="699" t="s">
        <v>7</v>
      </c>
      <c r="D35" s="699"/>
      <c r="E35" s="167">
        <v>62</v>
      </c>
      <c r="F35" s="168">
        <f>E35*'Прайс-лист'!I3*(1-'Прайс-лист'!$E$3)</f>
        <v>49.6</v>
      </c>
      <c r="G35" s="137">
        <v>0</v>
      </c>
      <c r="H35" s="191">
        <f t="shared" si="0"/>
        <v>0</v>
      </c>
    </row>
    <row r="36" spans="2:12" ht="15.75" customHeight="1" outlineLevel="1">
      <c r="B36" s="104">
        <v>2343</v>
      </c>
      <c r="C36" s="699" t="s">
        <v>14</v>
      </c>
      <c r="D36" s="699"/>
      <c r="E36" s="167">
        <v>62</v>
      </c>
      <c r="F36" s="168">
        <f>E36*'Прайс-лист'!I3*(1-'Прайс-лист'!$E$3)</f>
        <v>49.6</v>
      </c>
      <c r="G36" s="137">
        <v>0</v>
      </c>
      <c r="H36" s="191">
        <f t="shared" si="0"/>
        <v>0</v>
      </c>
    </row>
    <row r="37" spans="2:12" ht="15.75" customHeight="1" outlineLevel="1">
      <c r="B37" s="104">
        <v>2420</v>
      </c>
      <c r="C37" s="699" t="s">
        <v>51</v>
      </c>
      <c r="D37" s="699"/>
      <c r="E37" s="167">
        <v>420</v>
      </c>
      <c r="F37" s="168">
        <f>E37*'Прайс-лист'!I3*(1-'Прайс-лист'!$E$3)</f>
        <v>336</v>
      </c>
      <c r="G37" s="137">
        <v>0</v>
      </c>
      <c r="H37" s="191">
        <f t="shared" si="0"/>
        <v>0</v>
      </c>
    </row>
    <row r="38" spans="2:12" ht="15.75" customHeight="1" outlineLevel="1">
      <c r="B38" s="104">
        <v>2907</v>
      </c>
      <c r="C38" s="699" t="s">
        <v>8</v>
      </c>
      <c r="D38" s="699"/>
      <c r="E38" s="167">
        <v>108</v>
      </c>
      <c r="F38" s="168">
        <f>E38*'Прайс-лист'!I3*(1-'Прайс-лист'!$E$3)</f>
        <v>86.4</v>
      </c>
      <c r="G38" s="137">
        <v>0</v>
      </c>
      <c r="H38" s="191">
        <f t="shared" si="0"/>
        <v>0</v>
      </c>
    </row>
    <row r="39" spans="2:12" ht="15.75" customHeight="1" outlineLevel="1">
      <c r="B39" s="104">
        <v>2908</v>
      </c>
      <c r="C39" s="699" t="s">
        <v>9</v>
      </c>
      <c r="D39" s="699"/>
      <c r="E39" s="167">
        <v>130</v>
      </c>
      <c r="F39" s="168">
        <f>E39*'Прайс-лист'!I3*(1-'Прайс-лист'!$E$3)</f>
        <v>104</v>
      </c>
      <c r="G39" s="137">
        <v>0</v>
      </c>
      <c r="H39" s="191">
        <f t="shared" si="0"/>
        <v>0</v>
      </c>
    </row>
    <row r="40" spans="2:12" ht="15.75" customHeight="1" outlineLevel="1">
      <c r="B40" s="104">
        <v>2805</v>
      </c>
      <c r="C40" s="699" t="s">
        <v>10</v>
      </c>
      <c r="D40" s="699"/>
      <c r="E40" s="167">
        <v>177</v>
      </c>
      <c r="F40" s="168">
        <f>E40*'Прайс-лист'!I3*(1-'Прайс-лист'!$E$3)</f>
        <v>141.6</v>
      </c>
      <c r="G40" s="137">
        <v>0</v>
      </c>
      <c r="H40" s="191">
        <f t="shared" si="0"/>
        <v>0</v>
      </c>
    </row>
    <row r="41" spans="2:12" ht="15.75" customHeight="1" outlineLevel="1">
      <c r="B41" s="205">
        <v>280501</v>
      </c>
      <c r="C41" s="677" t="s">
        <v>843</v>
      </c>
      <c r="D41" s="677"/>
      <c r="E41" s="167">
        <v>177</v>
      </c>
      <c r="F41" s="168">
        <f>E41*'Прайс-лист'!I3*(1-'Прайс-лист'!$E$3)</f>
        <v>141.6</v>
      </c>
      <c r="G41" s="137">
        <v>0</v>
      </c>
      <c r="H41" s="191">
        <f t="shared" si="0"/>
        <v>0</v>
      </c>
    </row>
    <row r="42" spans="2:12" ht="15.75" customHeight="1" outlineLevel="1">
      <c r="B42" s="104">
        <v>2390</v>
      </c>
      <c r="C42" s="699" t="s">
        <v>15</v>
      </c>
      <c r="D42" s="699"/>
      <c r="E42" s="167">
        <v>401</v>
      </c>
      <c r="F42" s="168">
        <f>E42*'Прайс-лист'!I3*(1-'Прайс-лист'!$E$3)</f>
        <v>320.8</v>
      </c>
      <c r="G42" s="137">
        <v>0</v>
      </c>
      <c r="H42" s="191">
        <f t="shared" si="0"/>
        <v>0</v>
      </c>
    </row>
    <row r="43" spans="2:12" ht="15.75" customHeight="1" outlineLevel="1">
      <c r="B43" s="104">
        <v>2395</v>
      </c>
      <c r="C43" s="699" t="s">
        <v>16</v>
      </c>
      <c r="D43" s="699"/>
      <c r="E43" s="167">
        <v>564</v>
      </c>
      <c r="F43" s="168">
        <f>E43*'Прайс-лист'!I3*(1-'Прайс-лист'!$E$3)</f>
        <v>451.20000000000005</v>
      </c>
      <c r="G43" s="137">
        <v>0</v>
      </c>
      <c r="H43" s="191">
        <f t="shared" si="0"/>
        <v>0</v>
      </c>
    </row>
    <row r="44" spans="2:12" ht="15.75" customHeight="1" outlineLevel="1">
      <c r="C44" s="21"/>
      <c r="D44" s="21"/>
      <c r="E44" s="189"/>
      <c r="F44" s="22"/>
      <c r="G44" s="27" t="s">
        <v>11</v>
      </c>
      <c r="H44" s="192">
        <f>SUM(H24:H43)</f>
        <v>1775.2</v>
      </c>
    </row>
  </sheetData>
  <sortState ref="A32:H43">
    <sortCondition ref="A32"/>
  </sortState>
  <mergeCells count="56">
    <mergeCell ref="F17:G17"/>
    <mergeCell ref="F18:G18"/>
    <mergeCell ref="F19:G19"/>
    <mergeCell ref="F20:G20"/>
    <mergeCell ref="B3:H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F8:G8"/>
    <mergeCell ref="F13:G13"/>
    <mergeCell ref="F14:G14"/>
    <mergeCell ref="F15:G15"/>
    <mergeCell ref="F16:G16"/>
    <mergeCell ref="M2:N2"/>
    <mergeCell ref="F9:G9"/>
    <mergeCell ref="F10:G10"/>
    <mergeCell ref="F11:G11"/>
    <mergeCell ref="F12:G12"/>
    <mergeCell ref="B2:H2"/>
    <mergeCell ref="F4:G4"/>
    <mergeCell ref="F5:G5"/>
    <mergeCell ref="F6:G6"/>
    <mergeCell ref="F7:G7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32:D32"/>
    <mergeCell ref="B27:H27"/>
    <mergeCell ref="B31:H31"/>
    <mergeCell ref="C26:H26"/>
    <mergeCell ref="C24:D24"/>
    <mergeCell ref="B25:H25"/>
    <mergeCell ref="F21:G21"/>
    <mergeCell ref="C33:D33"/>
    <mergeCell ref="C34:D34"/>
    <mergeCell ref="C35:D35"/>
    <mergeCell ref="C36:D36"/>
    <mergeCell ref="C37:D37"/>
    <mergeCell ref="C38:D38"/>
    <mergeCell ref="C39:D39"/>
    <mergeCell ref="C40:D40"/>
    <mergeCell ref="C42:D42"/>
    <mergeCell ref="C43:D43"/>
    <mergeCell ref="C41:D41"/>
  </mergeCells>
  <dataValidations count="3">
    <dataValidation type="list" allowBlank="1" showInputMessage="1" showErrorMessage="1" sqref="D28">
      <formula1>$J$28:$J$33</formula1>
    </dataValidation>
    <dataValidation type="list" allowBlank="1" showInputMessage="1" showErrorMessage="1" sqref="D30">
      <formula1>$L$28:$L$30</formula1>
    </dataValidation>
    <dataValidation type="list" allowBlank="1" showInputMessage="1" showErrorMessage="1" sqref="D29">
      <formula1>$K$28:$K$32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3"/>
  </sheetPr>
  <dimension ref="B2:N44"/>
  <sheetViews>
    <sheetView showGridLines="0" workbookViewId="0">
      <pane ySplit="2" topLeftCell="A3" activePane="bottomLeft" state="frozen"/>
      <selection pane="bottomLeft" activeCell="C35" sqref="C35:D35"/>
    </sheetView>
  </sheetViews>
  <sheetFormatPr defaultRowHeight="15.75" customHeight="1" outlineLevelRow="2" outlineLevelCol="1"/>
  <cols>
    <col min="1" max="1" width="3.7109375" style="15" customWidth="1"/>
    <col min="2" max="2" width="12.7109375" style="15" customWidth="1"/>
    <col min="3" max="3" width="65.7109375" style="15" customWidth="1"/>
    <col min="4" max="4" width="25.7109375" style="15" customWidth="1"/>
    <col min="5" max="5" width="10.7109375" style="188" hidden="1" customWidth="1"/>
    <col min="6" max="6" width="15.7109375" style="353" customWidth="1"/>
    <col min="7" max="7" width="10.7109375" style="15" customWidth="1"/>
    <col min="8" max="8" width="15.7109375" style="15" customWidth="1"/>
    <col min="9" max="9" width="9.140625" style="15"/>
    <col min="10" max="12" width="15.7109375" style="15" hidden="1" customWidth="1" outlineLevel="1"/>
    <col min="13" max="13" width="9.140625" style="15" collapsed="1"/>
    <col min="14" max="16384" width="9.140625" style="15"/>
  </cols>
  <sheetData>
    <row r="2" spans="2:14" ht="15.75" customHeight="1">
      <c r="B2" s="705" t="s">
        <v>49</v>
      </c>
      <c r="C2" s="705"/>
      <c r="D2" s="705"/>
      <c r="E2" s="705"/>
      <c r="F2" s="705"/>
      <c r="G2" s="705"/>
      <c r="H2" s="705"/>
      <c r="M2" s="679" t="s">
        <v>1986</v>
      </c>
      <c r="N2" s="679"/>
    </row>
    <row r="3" spans="2:14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4" ht="15.75" hidden="1" customHeight="1" outlineLevel="1">
      <c r="B4" s="67"/>
      <c r="C4" s="89" t="s">
        <v>20</v>
      </c>
      <c r="D4" s="89"/>
      <c r="E4" s="78"/>
      <c r="F4" s="703">
        <v>300</v>
      </c>
      <c r="G4" s="703"/>
      <c r="H4" s="68"/>
    </row>
    <row r="5" spans="2:14" ht="15.75" hidden="1" customHeight="1" outlineLevel="1">
      <c r="B5" s="67"/>
      <c r="C5" s="89" t="s">
        <v>21</v>
      </c>
      <c r="D5" s="89"/>
      <c r="E5" s="78"/>
      <c r="F5" s="703">
        <v>200</v>
      </c>
      <c r="G5" s="703"/>
      <c r="H5" s="68"/>
    </row>
    <row r="6" spans="2:14" ht="15.75" hidden="1" customHeight="1" outlineLevel="1">
      <c r="B6" s="67"/>
      <c r="C6" s="89" t="s">
        <v>22</v>
      </c>
      <c r="D6" s="89"/>
      <c r="E6" s="78"/>
      <c r="F6" s="703">
        <v>167</v>
      </c>
      <c r="G6" s="703"/>
      <c r="H6" s="68"/>
    </row>
    <row r="7" spans="2:14" ht="15.75" hidden="1" customHeight="1" outlineLevel="1">
      <c r="B7" s="67"/>
      <c r="C7" s="89" t="s">
        <v>23</v>
      </c>
      <c r="D7" s="89"/>
      <c r="E7" s="78"/>
      <c r="F7" s="703">
        <v>78</v>
      </c>
      <c r="G7" s="703"/>
      <c r="H7" s="68"/>
    </row>
    <row r="8" spans="2:14" ht="15.75" hidden="1" customHeight="1" outlineLevel="1">
      <c r="B8" s="67"/>
      <c r="C8" s="89" t="s">
        <v>24</v>
      </c>
      <c r="D8" s="89"/>
      <c r="E8" s="78"/>
      <c r="F8" s="703">
        <v>43</v>
      </c>
      <c r="G8" s="703"/>
      <c r="H8" s="68"/>
    </row>
    <row r="9" spans="2:14" ht="15.75" hidden="1" customHeight="1" outlineLevel="1">
      <c r="B9" s="67"/>
      <c r="C9" s="89" t="s">
        <v>40</v>
      </c>
      <c r="D9" s="89"/>
      <c r="E9" s="78"/>
      <c r="F9" s="703">
        <v>56</v>
      </c>
      <c r="G9" s="703"/>
      <c r="H9" s="68"/>
    </row>
    <row r="10" spans="2:14" ht="15.75" hidden="1" customHeight="1" outlineLevel="1">
      <c r="B10" s="67"/>
      <c r="C10" s="89" t="s">
        <v>25</v>
      </c>
      <c r="D10" s="89"/>
      <c r="E10" s="78"/>
      <c r="F10" s="703">
        <v>520</v>
      </c>
      <c r="G10" s="703"/>
      <c r="H10" s="68"/>
    </row>
    <row r="11" spans="2:14" ht="15.75" hidden="1" customHeight="1" outlineLevel="1">
      <c r="B11" s="67"/>
      <c r="C11" s="89" t="s">
        <v>26</v>
      </c>
      <c r="D11" s="89"/>
      <c r="E11" s="78"/>
      <c r="F11" s="703">
        <v>4</v>
      </c>
      <c r="G11" s="703"/>
      <c r="H11" s="68"/>
    </row>
    <row r="12" spans="2:14" ht="15.75" hidden="1" customHeight="1" outlineLevel="1">
      <c r="B12" s="67"/>
      <c r="C12" s="89" t="s">
        <v>27</v>
      </c>
      <c r="D12" s="89"/>
      <c r="E12" s="78"/>
      <c r="F12" s="703">
        <v>3</v>
      </c>
      <c r="G12" s="703"/>
      <c r="H12" s="68"/>
    </row>
    <row r="13" spans="2:14" ht="15.75" hidden="1" customHeight="1" outlineLevel="1">
      <c r="B13" s="67"/>
      <c r="C13" s="89" t="s">
        <v>28</v>
      </c>
      <c r="D13" s="89"/>
      <c r="E13" s="78"/>
      <c r="F13" s="703">
        <v>10</v>
      </c>
      <c r="G13" s="703"/>
      <c r="H13" s="68"/>
    </row>
    <row r="14" spans="2:14" ht="15.75" hidden="1" customHeight="1" outlineLevel="1">
      <c r="B14" s="67"/>
      <c r="C14" s="89" t="s">
        <v>29</v>
      </c>
      <c r="D14" s="89"/>
      <c r="E14" s="78"/>
      <c r="F14" s="703">
        <v>20</v>
      </c>
      <c r="G14" s="703"/>
      <c r="H14" s="68"/>
    </row>
    <row r="15" spans="2:14" ht="15.75" hidden="1" customHeight="1" outlineLevel="1">
      <c r="B15" s="67"/>
      <c r="C15" s="89" t="s">
        <v>30</v>
      </c>
      <c r="D15" s="89"/>
      <c r="E15" s="78"/>
      <c r="F15" s="703">
        <v>50</v>
      </c>
      <c r="G15" s="703"/>
      <c r="H15" s="68"/>
    </row>
    <row r="16" spans="2:14" ht="15.75" hidden="1" customHeight="1" outlineLevel="1">
      <c r="B16" s="67"/>
      <c r="C16" s="89" t="s">
        <v>31</v>
      </c>
      <c r="D16" s="89"/>
      <c r="E16" s="78"/>
      <c r="F16" s="703">
        <v>381</v>
      </c>
      <c r="G16" s="703"/>
      <c r="H16" s="68"/>
    </row>
    <row r="17" spans="2:12" ht="15.75" hidden="1" customHeight="1" outlineLevel="1">
      <c r="B17" s="67"/>
      <c r="C17" s="89" t="s">
        <v>32</v>
      </c>
      <c r="D17" s="89"/>
      <c r="E17" s="78"/>
      <c r="F17" s="703" t="s">
        <v>52</v>
      </c>
      <c r="G17" s="703"/>
      <c r="H17" s="68"/>
    </row>
    <row r="18" spans="2:12" ht="15.75" hidden="1" customHeight="1" outlineLevel="1">
      <c r="B18" s="67"/>
      <c r="C18" s="89" t="s">
        <v>34</v>
      </c>
      <c r="D18" s="89"/>
      <c r="E18" s="78"/>
      <c r="F18" s="703" t="s">
        <v>35</v>
      </c>
      <c r="G18" s="703"/>
      <c r="H18" s="68"/>
    </row>
    <row r="19" spans="2:12" ht="15.75" hidden="1" customHeight="1" outlineLevel="1">
      <c r="B19" s="67"/>
      <c r="C19" s="89" t="s">
        <v>41</v>
      </c>
      <c r="D19" s="89"/>
      <c r="E19" s="78"/>
      <c r="F19" s="703" t="s">
        <v>53</v>
      </c>
      <c r="G19" s="703"/>
      <c r="H19" s="68"/>
    </row>
    <row r="20" spans="2:12" ht="15.75" hidden="1" customHeight="1" outlineLevel="1">
      <c r="B20" s="67"/>
      <c r="C20" s="89" t="s">
        <v>37</v>
      </c>
      <c r="D20" s="89"/>
      <c r="E20" s="78"/>
      <c r="F20" s="703" t="s">
        <v>54</v>
      </c>
      <c r="G20" s="703"/>
      <c r="H20" s="68"/>
    </row>
    <row r="21" spans="2:12" ht="15.75" hidden="1" customHeight="1" outlineLevel="1">
      <c r="B21" s="67"/>
      <c r="C21" s="90" t="s">
        <v>39</v>
      </c>
      <c r="D21" s="90"/>
      <c r="E21" s="78"/>
      <c r="F21" s="678">
        <v>91</v>
      </c>
      <c r="G21" s="678"/>
      <c r="H21" s="68"/>
    </row>
    <row r="22" spans="2:12" ht="15.75" customHeight="1" collapsed="1">
      <c r="B22" s="91"/>
      <c r="C22" s="92"/>
      <c r="D22" s="92"/>
      <c r="E22" s="81"/>
      <c r="F22" s="351"/>
      <c r="G22" s="92"/>
      <c r="H22" s="93"/>
    </row>
    <row r="23" spans="2:12" ht="15.75" customHeight="1" outlineLevel="1">
      <c r="B23" s="74" t="s">
        <v>43</v>
      </c>
      <c r="C23" s="213" t="s">
        <v>48</v>
      </c>
      <c r="D23" s="215"/>
      <c r="E23" s="85" t="s">
        <v>1</v>
      </c>
      <c r="F23" s="84" t="s">
        <v>1</v>
      </c>
      <c r="G23" s="84" t="s">
        <v>44</v>
      </c>
      <c r="H23" s="76" t="s">
        <v>45</v>
      </c>
    </row>
    <row r="24" spans="2:12" ht="15.75" customHeight="1" outlineLevel="1">
      <c r="B24" s="66">
        <v>1020</v>
      </c>
      <c r="C24" s="683" t="s">
        <v>17</v>
      </c>
      <c r="D24" s="683"/>
      <c r="E24" s="167">
        <v>2060</v>
      </c>
      <c r="F24" s="168">
        <f>E24*'Прайс-лист'!I3*(1-'Прайс-лист'!$E$3)</f>
        <v>1648</v>
      </c>
      <c r="G24" s="66"/>
      <c r="H24" s="169">
        <f>F24</f>
        <v>1648</v>
      </c>
    </row>
    <row r="25" spans="2:12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2" ht="283.5" hidden="1" customHeight="1" outlineLevel="2">
      <c r="B26" s="66"/>
      <c r="C26" s="685" t="s">
        <v>2049</v>
      </c>
      <c r="D26" s="685"/>
      <c r="E26" s="685"/>
      <c r="F26" s="685"/>
      <c r="G26" s="685"/>
      <c r="H26" s="685"/>
    </row>
    <row r="27" spans="2:12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2" ht="15.75" customHeight="1" outlineLevel="1">
      <c r="B28" s="66">
        <v>2471</v>
      </c>
      <c r="C28" s="72" t="s">
        <v>5</v>
      </c>
      <c r="D28" s="100" t="s">
        <v>840</v>
      </c>
      <c r="E28" s="167">
        <v>79</v>
      </c>
      <c r="F28" s="168">
        <f>E28*'Прайс-лист'!I3*(1-'Прайс-лист'!$E$3)</f>
        <v>63.2</v>
      </c>
      <c r="G28" s="161">
        <v>0</v>
      </c>
      <c r="H28" s="169">
        <f>F28*G28</f>
        <v>0</v>
      </c>
      <c r="J28" s="235" t="s">
        <v>840</v>
      </c>
      <c r="K28" s="235" t="s">
        <v>840</v>
      </c>
      <c r="L28" s="235" t="s">
        <v>840</v>
      </c>
    </row>
    <row r="29" spans="2:12" ht="15.75" customHeight="1" outlineLevel="1">
      <c r="B29" s="66"/>
      <c r="C29" s="535" t="s">
        <v>2165</v>
      </c>
      <c r="D29" s="98" t="s">
        <v>840</v>
      </c>
      <c r="E29" s="186">
        <v>23</v>
      </c>
      <c r="F29" s="168">
        <f>E29*'Прайс-лист'!I3*(1-'Прайс-лист'!$E$3)</f>
        <v>18.400000000000002</v>
      </c>
      <c r="G29" s="161">
        <v>0</v>
      </c>
      <c r="H29" s="169">
        <f>F29*G29</f>
        <v>0</v>
      </c>
      <c r="J29" s="237" t="s">
        <v>2168</v>
      </c>
      <c r="K29" s="240" t="s">
        <v>2164</v>
      </c>
      <c r="L29" s="240" t="s">
        <v>2147</v>
      </c>
    </row>
    <row r="30" spans="2:12" ht="15.75" customHeight="1" outlineLevel="1">
      <c r="B30" s="66"/>
      <c r="C30" s="535" t="s">
        <v>2177</v>
      </c>
      <c r="D30" s="99" t="s">
        <v>840</v>
      </c>
      <c r="E30" s="167">
        <v>1042</v>
      </c>
      <c r="F30" s="168">
        <f>E30*'Прайс-лист'!I3*(1-'Прайс-лист'!$E$3)</f>
        <v>833.6</v>
      </c>
      <c r="G30" s="161">
        <v>0</v>
      </c>
      <c r="H30" s="169">
        <f>F30*G30</f>
        <v>0</v>
      </c>
      <c r="J30" s="237" t="s">
        <v>2170</v>
      </c>
      <c r="K30" s="235" t="s">
        <v>2161</v>
      </c>
      <c r="L30" s="237" t="s">
        <v>2148</v>
      </c>
    </row>
    <row r="31" spans="2:12" ht="15.75" customHeight="1" outlineLevel="1">
      <c r="B31" s="704" t="s">
        <v>6</v>
      </c>
      <c r="C31" s="704"/>
      <c r="D31" s="704"/>
      <c r="E31" s="704"/>
      <c r="F31" s="704"/>
      <c r="G31" s="704"/>
      <c r="H31" s="704"/>
      <c r="J31" s="237" t="s">
        <v>1938</v>
      </c>
      <c r="K31" s="243" t="s">
        <v>2162</v>
      </c>
      <c r="L31" s="236"/>
    </row>
    <row r="32" spans="2:12" ht="15.75" customHeight="1" outlineLevel="1">
      <c r="B32" s="66">
        <v>4144</v>
      </c>
      <c r="C32" s="683" t="s">
        <v>1984</v>
      </c>
      <c r="D32" s="683"/>
      <c r="E32" s="167">
        <v>23</v>
      </c>
      <c r="F32" s="168">
        <f>E32*'Прайс-лист'!I3*(1-'Прайс-лист'!$E$3)</f>
        <v>18.400000000000002</v>
      </c>
      <c r="G32" s="161">
        <v>0</v>
      </c>
      <c r="H32" s="169">
        <f t="shared" ref="H32:H43" si="0">F32*G32</f>
        <v>0</v>
      </c>
      <c r="J32" s="240" t="s">
        <v>2171</v>
      </c>
      <c r="K32" s="236" t="s">
        <v>2167</v>
      </c>
      <c r="L32" s="243"/>
    </row>
    <row r="33" spans="2:12" ht="15.75" customHeight="1" outlineLevel="1">
      <c r="B33" s="66">
        <v>2401</v>
      </c>
      <c r="C33" s="683" t="s">
        <v>50</v>
      </c>
      <c r="D33" s="683"/>
      <c r="E33" s="405">
        <v>141</v>
      </c>
      <c r="F33" s="168">
        <f>E33*'Прайс-лист'!I3*(1-'Прайс-лист'!$E$3)</f>
        <v>112.80000000000001</v>
      </c>
      <c r="G33" s="161">
        <v>0</v>
      </c>
      <c r="H33" s="169">
        <f t="shared" si="0"/>
        <v>0</v>
      </c>
      <c r="J33" s="240" t="s">
        <v>1764</v>
      </c>
      <c r="K33" s="506"/>
      <c r="L33" s="243"/>
    </row>
    <row r="34" spans="2:12" ht="15.75" customHeight="1" outlineLevel="1">
      <c r="B34" s="66">
        <v>2347</v>
      </c>
      <c r="C34" s="683" t="s">
        <v>13</v>
      </c>
      <c r="D34" s="683"/>
      <c r="E34" s="167">
        <v>86</v>
      </c>
      <c r="F34" s="168">
        <f>E34*'Прайс-лист'!I3*(1-'Прайс-лист'!$E$3)</f>
        <v>68.8</v>
      </c>
      <c r="G34" s="161">
        <v>0</v>
      </c>
      <c r="H34" s="169">
        <f t="shared" si="0"/>
        <v>0</v>
      </c>
      <c r="J34" s="240"/>
      <c r="K34" s="240"/>
      <c r="L34" s="240"/>
    </row>
    <row r="35" spans="2:12" ht="15.75" customHeight="1" outlineLevel="1">
      <c r="B35" s="66">
        <v>2342</v>
      </c>
      <c r="C35" s="683" t="s">
        <v>7</v>
      </c>
      <c r="D35" s="683"/>
      <c r="E35" s="167">
        <v>62</v>
      </c>
      <c r="F35" s="168">
        <f>E35*'Прайс-лист'!I3*(1-'Прайс-лист'!$E$3)</f>
        <v>49.6</v>
      </c>
      <c r="G35" s="161">
        <v>0</v>
      </c>
      <c r="H35" s="169">
        <f t="shared" si="0"/>
        <v>0</v>
      </c>
    </row>
    <row r="36" spans="2:12" ht="15.75" customHeight="1" outlineLevel="1">
      <c r="B36" s="66">
        <v>2343</v>
      </c>
      <c r="C36" s="683" t="s">
        <v>14</v>
      </c>
      <c r="D36" s="683"/>
      <c r="E36" s="167">
        <v>62</v>
      </c>
      <c r="F36" s="168">
        <f>E36*'Прайс-лист'!I3*(1-'Прайс-лист'!$E$3)</f>
        <v>49.6</v>
      </c>
      <c r="G36" s="161">
        <v>0</v>
      </c>
      <c r="H36" s="169">
        <f t="shared" si="0"/>
        <v>0</v>
      </c>
    </row>
    <row r="37" spans="2:12" ht="15.75" customHeight="1" outlineLevel="1">
      <c r="B37" s="66">
        <v>2420</v>
      </c>
      <c r="C37" s="683" t="s">
        <v>51</v>
      </c>
      <c r="D37" s="683"/>
      <c r="E37" s="167">
        <v>420</v>
      </c>
      <c r="F37" s="168">
        <f>E37*'Прайс-лист'!I3*(1-'Прайс-лист'!$E$3)</f>
        <v>336</v>
      </c>
      <c r="G37" s="161">
        <v>0</v>
      </c>
      <c r="H37" s="169">
        <f t="shared" si="0"/>
        <v>0</v>
      </c>
    </row>
    <row r="38" spans="2:12" ht="15.75" customHeight="1" outlineLevel="1">
      <c r="B38" s="66">
        <v>2905</v>
      </c>
      <c r="C38" s="683" t="s">
        <v>8</v>
      </c>
      <c r="D38" s="683"/>
      <c r="E38" s="167">
        <v>95</v>
      </c>
      <c r="F38" s="168">
        <f>E38*'Прайс-лист'!I3*(1-'Прайс-лист'!$E$3)</f>
        <v>76</v>
      </c>
      <c r="G38" s="161">
        <v>0</v>
      </c>
      <c r="H38" s="169">
        <f t="shared" si="0"/>
        <v>0</v>
      </c>
    </row>
    <row r="39" spans="2:12" ht="15.75" customHeight="1" outlineLevel="1">
      <c r="B39" s="66">
        <v>2906</v>
      </c>
      <c r="C39" s="683" t="s">
        <v>9</v>
      </c>
      <c r="D39" s="683"/>
      <c r="E39" s="167">
        <v>120</v>
      </c>
      <c r="F39" s="168">
        <f>E39*'Прайс-лист'!I3*(1-'Прайс-лист'!$E$3)</f>
        <v>96</v>
      </c>
      <c r="G39" s="161">
        <v>0</v>
      </c>
      <c r="H39" s="169">
        <f t="shared" si="0"/>
        <v>0</v>
      </c>
    </row>
    <row r="40" spans="2:12" ht="15.75" customHeight="1" outlineLevel="1">
      <c r="B40" s="66">
        <v>2803</v>
      </c>
      <c r="C40" s="683" t="s">
        <v>10</v>
      </c>
      <c r="D40" s="683"/>
      <c r="E40" s="167">
        <v>165</v>
      </c>
      <c r="F40" s="168">
        <f>E40*'Прайс-лист'!I3*(1-'Прайс-лист'!$E$3)</f>
        <v>132</v>
      </c>
      <c r="G40" s="161">
        <v>0</v>
      </c>
      <c r="H40" s="169">
        <f t="shared" si="0"/>
        <v>0</v>
      </c>
    </row>
    <row r="41" spans="2:12" ht="15.75" customHeight="1" outlineLevel="1">
      <c r="B41" s="66">
        <v>280301</v>
      </c>
      <c r="C41" s="677" t="s">
        <v>843</v>
      </c>
      <c r="D41" s="677"/>
      <c r="E41" s="167">
        <v>165</v>
      </c>
      <c r="F41" s="168">
        <f>E41*'Прайс-лист'!I3*(1-'Прайс-лист'!$E$3)</f>
        <v>132</v>
      </c>
      <c r="G41" s="161">
        <v>0</v>
      </c>
      <c r="H41" s="169">
        <f t="shared" si="0"/>
        <v>0</v>
      </c>
    </row>
    <row r="42" spans="2:12" ht="15.75" customHeight="1" outlineLevel="1">
      <c r="B42" s="66">
        <v>2390</v>
      </c>
      <c r="C42" s="683" t="s">
        <v>15</v>
      </c>
      <c r="D42" s="683"/>
      <c r="E42" s="167">
        <v>401</v>
      </c>
      <c r="F42" s="168">
        <f>E42*'Прайс-лист'!I3*(1-'Прайс-лист'!$E$3)</f>
        <v>320.8</v>
      </c>
      <c r="G42" s="161">
        <v>0</v>
      </c>
      <c r="H42" s="169">
        <f t="shared" si="0"/>
        <v>0</v>
      </c>
    </row>
    <row r="43" spans="2:12" ht="15.75" customHeight="1" outlineLevel="1">
      <c r="B43" s="66">
        <v>2395</v>
      </c>
      <c r="C43" s="683" t="s">
        <v>16</v>
      </c>
      <c r="D43" s="683"/>
      <c r="E43" s="167">
        <v>564</v>
      </c>
      <c r="F43" s="168">
        <f>E43*'Прайс-лист'!I3*(1-'Прайс-лист'!$E$3)</f>
        <v>451.20000000000005</v>
      </c>
      <c r="G43" s="161">
        <v>0</v>
      </c>
      <c r="H43" s="169">
        <f t="shared" si="0"/>
        <v>0</v>
      </c>
    </row>
    <row r="44" spans="2:12" ht="15.75" customHeight="1" outlineLevel="1">
      <c r="B44" s="16"/>
      <c r="C44" s="10"/>
      <c r="D44" s="10"/>
      <c r="E44" s="187"/>
      <c r="F44" s="352"/>
      <c r="G44" s="14" t="s">
        <v>11</v>
      </c>
      <c r="H44" s="185">
        <f>SUM(H24:H43)</f>
        <v>1648</v>
      </c>
    </row>
  </sheetData>
  <sortState ref="A32:H43">
    <sortCondition ref="A32"/>
  </sortState>
  <mergeCells count="38">
    <mergeCell ref="M2:N2"/>
    <mergeCell ref="C40:D40"/>
    <mergeCell ref="C42:D42"/>
    <mergeCell ref="C43:D43"/>
    <mergeCell ref="C35:D35"/>
    <mergeCell ref="C36:D36"/>
    <mergeCell ref="C37:D37"/>
    <mergeCell ref="C38:D38"/>
    <mergeCell ref="C39:D39"/>
    <mergeCell ref="C41:D41"/>
    <mergeCell ref="C32:D32"/>
    <mergeCell ref="C33:D33"/>
    <mergeCell ref="C34:D34"/>
    <mergeCell ref="F21:G21"/>
    <mergeCell ref="C26:H26"/>
    <mergeCell ref="C24:D24"/>
    <mergeCell ref="B27:H27"/>
    <mergeCell ref="B31:H31"/>
    <mergeCell ref="B25:H25"/>
    <mergeCell ref="B2:H2"/>
    <mergeCell ref="B3:H3"/>
    <mergeCell ref="F4:G4"/>
    <mergeCell ref="F5:G5"/>
    <mergeCell ref="F6:G6"/>
    <mergeCell ref="F17:G17"/>
    <mergeCell ref="F18:G18"/>
    <mergeCell ref="F19:G19"/>
    <mergeCell ref="F20:G20"/>
    <mergeCell ref="F7:G7"/>
    <mergeCell ref="F8:G8"/>
    <mergeCell ref="F9:G9"/>
    <mergeCell ref="F10:G10"/>
    <mergeCell ref="F16:G16"/>
    <mergeCell ref="F11:G11"/>
    <mergeCell ref="F12:G12"/>
    <mergeCell ref="F13:G13"/>
    <mergeCell ref="F14:G14"/>
    <mergeCell ref="F15:G15"/>
  </mergeCells>
  <dataValidations count="3">
    <dataValidation type="list" allowBlank="1" showInputMessage="1" showErrorMessage="1" sqref="D29">
      <formula1>$K$28:$K$32</formula1>
    </dataValidation>
    <dataValidation type="list" allowBlank="1" showInputMessage="1" showErrorMessage="1" sqref="D30">
      <formula1>$L$28:$L$30</formula1>
    </dataValidation>
    <dataValidation type="list" allowBlank="1" showInputMessage="1" showErrorMessage="1" sqref="D28">
      <formula1>$J$28:$J$33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3"/>
  </sheetPr>
  <dimension ref="B2:N61"/>
  <sheetViews>
    <sheetView showGridLines="0" zoomScaleNormal="100" workbookViewId="0">
      <pane ySplit="2" topLeftCell="A3" activePane="bottomLeft" state="frozen"/>
      <selection pane="bottomLeft" activeCell="C46" sqref="C46"/>
    </sheetView>
  </sheetViews>
  <sheetFormatPr defaultRowHeight="15.75" customHeight="1" outlineLevelRow="2" outlineLevelCol="1"/>
  <cols>
    <col min="1" max="1" width="3.7109375" style="24" customWidth="1"/>
    <col min="2" max="2" width="12.7109375" style="24" customWidth="1"/>
    <col min="3" max="3" width="65.7109375" style="24" customWidth="1"/>
    <col min="4" max="4" width="25.7109375" style="24" customWidth="1"/>
    <col min="5" max="5" width="10" style="26" hidden="1" customWidth="1"/>
    <col min="6" max="6" width="15.7109375" style="26" customWidth="1"/>
    <col min="7" max="7" width="10.7109375" style="24" customWidth="1"/>
    <col min="8" max="8" width="15.7109375" style="26" customWidth="1"/>
    <col min="9" max="9" width="9.140625" style="24"/>
    <col min="10" max="12" width="15.7109375" style="24" hidden="1" customWidth="1" outlineLevel="1"/>
    <col min="13" max="13" width="9.140625" style="24" collapsed="1"/>
    <col min="14" max="16384" width="9.140625" style="24"/>
  </cols>
  <sheetData>
    <row r="2" spans="2:14" ht="15.75" customHeight="1">
      <c r="B2" s="705" t="s">
        <v>12</v>
      </c>
      <c r="C2" s="705"/>
      <c r="D2" s="705"/>
      <c r="E2" s="705"/>
      <c r="F2" s="705"/>
      <c r="G2" s="705"/>
      <c r="H2" s="705"/>
      <c r="M2" s="679" t="s">
        <v>1986</v>
      </c>
      <c r="N2" s="679"/>
    </row>
    <row r="3" spans="2:14" ht="15.75" hidden="1" customHeight="1" outlineLevel="1">
      <c r="B3" s="705" t="s">
        <v>19</v>
      </c>
      <c r="C3" s="705"/>
      <c r="D3" s="705"/>
      <c r="E3" s="705"/>
      <c r="F3" s="705"/>
      <c r="G3" s="705"/>
      <c r="H3" s="705"/>
    </row>
    <row r="4" spans="2:14" ht="15.75" hidden="1" customHeight="1" outlineLevel="1">
      <c r="B4" s="77"/>
      <c r="C4" s="708" t="s">
        <v>20</v>
      </c>
      <c r="D4" s="708"/>
      <c r="E4" s="78"/>
      <c r="F4" s="703">
        <v>275</v>
      </c>
      <c r="G4" s="703"/>
      <c r="H4" s="78"/>
    </row>
    <row r="5" spans="2:14" ht="15.75" hidden="1" customHeight="1" outlineLevel="1">
      <c r="B5" s="77"/>
      <c r="C5" s="708" t="s">
        <v>21</v>
      </c>
      <c r="D5" s="708"/>
      <c r="E5" s="78"/>
      <c r="F5" s="703">
        <v>182</v>
      </c>
      <c r="G5" s="703"/>
      <c r="H5" s="78"/>
    </row>
    <row r="6" spans="2:14" ht="15.75" hidden="1" customHeight="1" outlineLevel="1">
      <c r="B6" s="77"/>
      <c r="C6" s="708" t="s">
        <v>22</v>
      </c>
      <c r="D6" s="708"/>
      <c r="E6" s="78"/>
      <c r="F6" s="703">
        <v>155</v>
      </c>
      <c r="G6" s="703"/>
      <c r="H6" s="78"/>
    </row>
    <row r="7" spans="2:14" ht="15.75" hidden="1" customHeight="1" outlineLevel="1">
      <c r="B7" s="77"/>
      <c r="C7" s="708" t="s">
        <v>23</v>
      </c>
      <c r="D7" s="708"/>
      <c r="E7" s="78"/>
      <c r="F7" s="703">
        <v>70</v>
      </c>
      <c r="G7" s="703"/>
      <c r="H7" s="78"/>
    </row>
    <row r="8" spans="2:14" ht="15.75" hidden="1" customHeight="1" outlineLevel="1">
      <c r="B8" s="77"/>
      <c r="C8" s="708" t="s">
        <v>24</v>
      </c>
      <c r="D8" s="708"/>
      <c r="E8" s="78"/>
      <c r="F8" s="703">
        <v>40</v>
      </c>
      <c r="G8" s="703"/>
      <c r="H8" s="78"/>
    </row>
    <row r="9" spans="2:14" ht="15.75" hidden="1" customHeight="1" outlineLevel="1">
      <c r="B9" s="77"/>
      <c r="C9" s="708" t="s">
        <v>40</v>
      </c>
      <c r="D9" s="708"/>
      <c r="E9" s="78"/>
      <c r="F9" s="703">
        <v>53</v>
      </c>
      <c r="G9" s="703"/>
      <c r="H9" s="78"/>
    </row>
    <row r="10" spans="2:14" ht="15.75" hidden="1" customHeight="1" outlineLevel="1">
      <c r="B10" s="77"/>
      <c r="C10" s="708" t="s">
        <v>25</v>
      </c>
      <c r="D10" s="708"/>
      <c r="E10" s="78"/>
      <c r="F10" s="703">
        <v>440</v>
      </c>
      <c r="G10" s="703"/>
      <c r="H10" s="78"/>
    </row>
    <row r="11" spans="2:14" ht="15.75" hidden="1" customHeight="1" outlineLevel="1">
      <c r="B11" s="77"/>
      <c r="C11" s="708" t="s">
        <v>26</v>
      </c>
      <c r="D11" s="708"/>
      <c r="E11" s="78"/>
      <c r="F11" s="703">
        <v>3</v>
      </c>
      <c r="G11" s="703"/>
      <c r="H11" s="78"/>
    </row>
    <row r="12" spans="2:14" ht="15.75" hidden="1" customHeight="1" outlineLevel="1">
      <c r="B12" s="77"/>
      <c r="C12" s="708" t="s">
        <v>27</v>
      </c>
      <c r="D12" s="708"/>
      <c r="E12" s="78"/>
      <c r="F12" s="703">
        <v>3</v>
      </c>
      <c r="G12" s="703"/>
      <c r="H12" s="78"/>
    </row>
    <row r="13" spans="2:14" ht="15.75" hidden="1" customHeight="1" outlineLevel="1">
      <c r="B13" s="77"/>
      <c r="C13" s="708" t="s">
        <v>28</v>
      </c>
      <c r="D13" s="708"/>
      <c r="E13" s="78"/>
      <c r="F13" s="703">
        <v>6</v>
      </c>
      <c r="G13" s="703"/>
      <c r="H13" s="78"/>
    </row>
    <row r="14" spans="2:14" ht="15.75" hidden="1" customHeight="1" outlineLevel="1">
      <c r="B14" s="77"/>
      <c r="C14" s="708" t="s">
        <v>29</v>
      </c>
      <c r="D14" s="708"/>
      <c r="E14" s="78"/>
      <c r="F14" s="703">
        <v>10</v>
      </c>
      <c r="G14" s="703"/>
      <c r="H14" s="78"/>
    </row>
    <row r="15" spans="2:14" ht="15.75" hidden="1" customHeight="1" outlineLevel="1">
      <c r="B15" s="77"/>
      <c r="C15" s="708" t="s">
        <v>30</v>
      </c>
      <c r="D15" s="708"/>
      <c r="E15" s="78"/>
      <c r="F15" s="703">
        <v>45</v>
      </c>
      <c r="G15" s="703"/>
      <c r="H15" s="78"/>
    </row>
    <row r="16" spans="2:14" ht="15.75" hidden="1" customHeight="1" outlineLevel="1">
      <c r="B16" s="77"/>
      <c r="C16" s="708" t="s">
        <v>31</v>
      </c>
      <c r="D16" s="708"/>
      <c r="E16" s="78"/>
      <c r="F16" s="703">
        <v>381</v>
      </c>
      <c r="G16" s="703"/>
      <c r="H16" s="78"/>
    </row>
    <row r="17" spans="2:12" ht="15.75" hidden="1" customHeight="1" outlineLevel="1">
      <c r="B17" s="77"/>
      <c r="C17" s="708" t="s">
        <v>32</v>
      </c>
      <c r="D17" s="708"/>
      <c r="E17" s="78"/>
      <c r="F17" s="703" t="s">
        <v>33</v>
      </c>
      <c r="G17" s="703"/>
      <c r="H17" s="78"/>
    </row>
    <row r="18" spans="2:12" ht="15.75" hidden="1" customHeight="1" outlineLevel="1">
      <c r="B18" s="77"/>
      <c r="C18" s="708" t="s">
        <v>34</v>
      </c>
      <c r="D18" s="708"/>
      <c r="E18" s="78"/>
      <c r="F18" s="703" t="s">
        <v>35</v>
      </c>
      <c r="G18" s="703"/>
      <c r="H18" s="78"/>
    </row>
    <row r="19" spans="2:12" ht="15.75" hidden="1" customHeight="1" outlineLevel="1">
      <c r="B19" s="77"/>
      <c r="C19" s="708" t="s">
        <v>41</v>
      </c>
      <c r="D19" s="708"/>
      <c r="E19" s="78"/>
      <c r="F19" s="703" t="s">
        <v>36</v>
      </c>
      <c r="G19" s="703"/>
      <c r="H19" s="78"/>
    </row>
    <row r="20" spans="2:12" ht="15.75" hidden="1" customHeight="1" outlineLevel="1">
      <c r="B20" s="77"/>
      <c r="C20" s="708" t="s">
        <v>37</v>
      </c>
      <c r="D20" s="708"/>
      <c r="E20" s="78"/>
      <c r="F20" s="703" t="s">
        <v>42</v>
      </c>
      <c r="G20" s="703"/>
      <c r="H20" s="78"/>
    </row>
    <row r="21" spans="2:12" ht="15.75" hidden="1" customHeight="1" outlineLevel="1">
      <c r="B21" s="77"/>
      <c r="C21" s="712" t="s">
        <v>39</v>
      </c>
      <c r="D21" s="712"/>
      <c r="E21" s="78"/>
      <c r="F21" s="678">
        <v>87</v>
      </c>
      <c r="G21" s="678"/>
      <c r="H21" s="78"/>
    </row>
    <row r="22" spans="2:12" ht="15.75" customHeight="1" collapsed="1">
      <c r="B22" s="79"/>
      <c r="C22" s="80"/>
      <c r="D22" s="80"/>
      <c r="E22" s="81"/>
      <c r="F22" s="82"/>
      <c r="G22" s="82"/>
      <c r="H22" s="81"/>
    </row>
    <row r="23" spans="2:12" s="25" customFormat="1" ht="15.75" customHeight="1" outlineLevel="1">
      <c r="B23" s="83" t="s">
        <v>43</v>
      </c>
      <c r="C23" s="213" t="s">
        <v>48</v>
      </c>
      <c r="D23" s="214"/>
      <c r="E23" s="85" t="s">
        <v>1</v>
      </c>
      <c r="F23" s="84" t="s">
        <v>1</v>
      </c>
      <c r="G23" s="84" t="s">
        <v>44</v>
      </c>
      <c r="H23" s="85" t="s">
        <v>45</v>
      </c>
    </row>
    <row r="24" spans="2:12" ht="15.75" customHeight="1" outlineLevel="1">
      <c r="B24" s="86">
        <v>1010</v>
      </c>
      <c r="C24" s="710" t="s">
        <v>17</v>
      </c>
      <c r="D24" s="710"/>
      <c r="E24" s="87">
        <v>1814</v>
      </c>
      <c r="F24" s="208">
        <f>E24*'Прайс-лист'!I3*(1-'Прайс-лист'!$E$3)</f>
        <v>1451.2</v>
      </c>
      <c r="G24" s="86"/>
      <c r="H24" s="209">
        <f>F24</f>
        <v>1451.2</v>
      </c>
    </row>
    <row r="25" spans="2:12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2" ht="267" hidden="1" customHeight="1" outlineLevel="2">
      <c r="B26" s="86"/>
      <c r="C26" s="707" t="s">
        <v>2051</v>
      </c>
      <c r="D26" s="707"/>
      <c r="E26" s="707"/>
      <c r="F26" s="707"/>
      <c r="G26" s="707"/>
      <c r="H26" s="707"/>
    </row>
    <row r="27" spans="2:12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2" ht="15.75" customHeight="1" outlineLevel="1">
      <c r="B28" s="86">
        <v>2470</v>
      </c>
      <c r="C28" s="105" t="s">
        <v>5</v>
      </c>
      <c r="D28" s="100" t="s">
        <v>840</v>
      </c>
      <c r="E28" s="88">
        <v>62</v>
      </c>
      <c r="F28" s="208">
        <f>E28*'Прайс-лист'!I3*(1-'Прайс-лист'!$E$3)</f>
        <v>49.6</v>
      </c>
      <c r="G28" s="160">
        <v>0</v>
      </c>
      <c r="H28" s="209">
        <f>F28*G28</f>
        <v>0</v>
      </c>
      <c r="J28" s="235" t="s">
        <v>840</v>
      </c>
      <c r="K28" s="235" t="s">
        <v>840</v>
      </c>
      <c r="L28" s="235" t="s">
        <v>840</v>
      </c>
    </row>
    <row r="29" spans="2:12" ht="15.75" customHeight="1" outlineLevel="1">
      <c r="B29" s="86"/>
      <c r="C29" s="535" t="s">
        <v>2165</v>
      </c>
      <c r="D29" s="98" t="s">
        <v>840</v>
      </c>
      <c r="E29" s="88">
        <v>23</v>
      </c>
      <c r="F29" s="208">
        <f>E29*'Прайс-лист'!I3*(1-'Прайс-лист'!$E$3)</f>
        <v>18.400000000000002</v>
      </c>
      <c r="G29" s="160">
        <v>0</v>
      </c>
      <c r="H29" s="209">
        <f>F29*G29</f>
        <v>0</v>
      </c>
      <c r="J29" s="237" t="s">
        <v>2168</v>
      </c>
      <c r="K29" s="240" t="s">
        <v>2164</v>
      </c>
      <c r="L29" s="240" t="s">
        <v>2147</v>
      </c>
    </row>
    <row r="30" spans="2:12" ht="15.75" customHeight="1" outlineLevel="1">
      <c r="B30" s="86"/>
      <c r="C30" s="535" t="s">
        <v>2178</v>
      </c>
      <c r="D30" s="99" t="s">
        <v>840</v>
      </c>
      <c r="E30" s="88">
        <v>896</v>
      </c>
      <c r="F30" s="208">
        <f>E30*'Прайс-лист'!I3*(1-'Прайс-лист'!$E$3)</f>
        <v>716.80000000000007</v>
      </c>
      <c r="G30" s="160">
        <v>0</v>
      </c>
      <c r="H30" s="209">
        <f>F30*G30</f>
        <v>0</v>
      </c>
      <c r="J30" s="237" t="s">
        <v>2170</v>
      </c>
      <c r="K30" s="235" t="s">
        <v>2161</v>
      </c>
      <c r="L30" s="237" t="s">
        <v>2148</v>
      </c>
    </row>
    <row r="31" spans="2:12" ht="15.75" customHeight="1" outlineLevel="1">
      <c r="B31" s="706" t="s">
        <v>6</v>
      </c>
      <c r="C31" s="706"/>
      <c r="D31" s="706"/>
      <c r="E31" s="706"/>
      <c r="F31" s="706"/>
      <c r="G31" s="706"/>
      <c r="H31" s="706"/>
      <c r="J31" s="237" t="s">
        <v>1938</v>
      </c>
      <c r="K31" s="243" t="s">
        <v>2162</v>
      </c>
      <c r="L31" s="236"/>
    </row>
    <row r="32" spans="2:12" ht="15.75" customHeight="1" outlineLevel="1">
      <c r="B32" s="86">
        <v>4144</v>
      </c>
      <c r="C32" s="683" t="s">
        <v>1984</v>
      </c>
      <c r="D32" s="683"/>
      <c r="E32" s="88">
        <v>23</v>
      </c>
      <c r="F32" s="208">
        <f>E32*'Прайс-лист'!I3*(1-'Прайс-лист'!$E$3)</f>
        <v>18.400000000000002</v>
      </c>
      <c r="G32" s="160">
        <v>0</v>
      </c>
      <c r="H32" s="209">
        <f>F32*G32</f>
        <v>0</v>
      </c>
      <c r="J32" s="240" t="s">
        <v>2171</v>
      </c>
      <c r="K32" s="236" t="s">
        <v>2167</v>
      </c>
      <c r="L32" s="243"/>
    </row>
    <row r="33" spans="2:12" ht="15.75" customHeight="1" outlineLevel="1">
      <c r="B33" s="86">
        <v>2340</v>
      </c>
      <c r="C33" s="710" t="s">
        <v>7</v>
      </c>
      <c r="D33" s="710"/>
      <c r="E33" s="88">
        <v>52</v>
      </c>
      <c r="F33" s="208">
        <f>E33*'Прайс-лист'!I3*(1-'Прайс-лист'!$E$3)</f>
        <v>41.6</v>
      </c>
      <c r="G33" s="160">
        <v>0</v>
      </c>
      <c r="H33" s="209">
        <f t="shared" ref="H33:H39" si="0">F33*G33</f>
        <v>0</v>
      </c>
      <c r="J33" s="240" t="s">
        <v>1764</v>
      </c>
      <c r="K33" s="506"/>
      <c r="L33" s="243"/>
    </row>
    <row r="34" spans="2:12" ht="15.75" customHeight="1" outlineLevel="1">
      <c r="B34" s="86">
        <v>2341</v>
      </c>
      <c r="C34" s="710" t="s">
        <v>14</v>
      </c>
      <c r="D34" s="710"/>
      <c r="E34" s="88">
        <v>57</v>
      </c>
      <c r="F34" s="208">
        <f>E34*'Прайс-лист'!I3*(1-'Прайс-лист'!$E$3)</f>
        <v>45.6</v>
      </c>
      <c r="G34" s="160">
        <v>0</v>
      </c>
      <c r="H34" s="209">
        <f t="shared" si="0"/>
        <v>0</v>
      </c>
      <c r="J34" s="240"/>
      <c r="K34" s="240"/>
      <c r="L34" s="240"/>
    </row>
    <row r="35" spans="2:12" ht="15.75" customHeight="1" outlineLevel="1">
      <c r="B35" s="104">
        <v>2424</v>
      </c>
      <c r="C35" s="709" t="s">
        <v>51</v>
      </c>
      <c r="D35" s="709"/>
      <c r="E35" s="88">
        <v>399</v>
      </c>
      <c r="F35" s="208">
        <f>E35*'Прайс-лист'!I3*(1-'Прайс-лист'!$E$3)</f>
        <v>319.20000000000005</v>
      </c>
      <c r="G35" s="160">
        <v>0</v>
      </c>
      <c r="H35" s="209">
        <f>F35*G35</f>
        <v>0</v>
      </c>
      <c r="J35" s="240"/>
      <c r="K35" s="240"/>
      <c r="L35" s="240"/>
    </row>
    <row r="36" spans="2:12" ht="15.75" customHeight="1" outlineLevel="1">
      <c r="B36" s="86">
        <v>2903</v>
      </c>
      <c r="C36" s="711" t="s">
        <v>8</v>
      </c>
      <c r="D36" s="711"/>
      <c r="E36" s="88">
        <v>84</v>
      </c>
      <c r="F36" s="208">
        <f>E36*'Прайс-лист'!I3*(1-'Прайс-лист'!$E$3)</f>
        <v>67.2</v>
      </c>
      <c r="G36" s="160">
        <v>0</v>
      </c>
      <c r="H36" s="209">
        <f t="shared" si="0"/>
        <v>0</v>
      </c>
      <c r="J36" s="15"/>
      <c r="K36" s="15"/>
      <c r="L36" s="15"/>
    </row>
    <row r="37" spans="2:12" ht="15.75" customHeight="1" outlineLevel="1">
      <c r="B37" s="86">
        <v>2904</v>
      </c>
      <c r="C37" s="708" t="s">
        <v>9</v>
      </c>
      <c r="D37" s="708"/>
      <c r="E37" s="88">
        <v>110</v>
      </c>
      <c r="F37" s="208">
        <f>E37*'Прайс-лист'!I3*(1-'Прайс-лист'!$E$3)</f>
        <v>88</v>
      </c>
      <c r="G37" s="160">
        <v>0</v>
      </c>
      <c r="H37" s="209">
        <f t="shared" si="0"/>
        <v>0</v>
      </c>
      <c r="J37" s="15"/>
      <c r="K37" s="15"/>
      <c r="L37" s="15"/>
    </row>
    <row r="38" spans="2:12" ht="15.75" customHeight="1" outlineLevel="1">
      <c r="B38" s="86">
        <v>2802</v>
      </c>
      <c r="C38" s="710" t="s">
        <v>10</v>
      </c>
      <c r="D38" s="710"/>
      <c r="E38" s="88">
        <v>150</v>
      </c>
      <c r="F38" s="208">
        <f>E38*'Прайс-лист'!I3*(1-'Прайс-лист'!$E$3)</f>
        <v>120</v>
      </c>
      <c r="G38" s="160">
        <v>0</v>
      </c>
      <c r="H38" s="209">
        <f t="shared" si="0"/>
        <v>0</v>
      </c>
    </row>
    <row r="39" spans="2:12" ht="15.75" customHeight="1" outlineLevel="1">
      <c r="B39" s="86">
        <v>280201</v>
      </c>
      <c r="C39" s="677" t="s">
        <v>843</v>
      </c>
      <c r="D39" s="677"/>
      <c r="E39" s="88">
        <v>150</v>
      </c>
      <c r="F39" s="208">
        <f>E39*'Прайс-лист'!I3*(1-'Прайс-лист'!$E$3)</f>
        <v>120</v>
      </c>
      <c r="G39" s="160">
        <v>0</v>
      </c>
      <c r="H39" s="209">
        <f t="shared" si="0"/>
        <v>0</v>
      </c>
    </row>
    <row r="40" spans="2:12" ht="15.75" customHeight="1" outlineLevel="1">
      <c r="C40" s="11"/>
      <c r="D40" s="63"/>
      <c r="E40" s="23"/>
      <c r="F40" s="23"/>
      <c r="G40" s="12" t="s">
        <v>11</v>
      </c>
      <c r="H40" s="210">
        <f>SUM(H24:H39)</f>
        <v>1451.2</v>
      </c>
    </row>
    <row r="41" spans="2:12" ht="15.75" customHeight="1" outlineLevel="1"/>
    <row r="43" spans="2:12" ht="15.75" customHeight="1">
      <c r="E43" s="24"/>
      <c r="F43" s="24"/>
      <c r="H43" s="24"/>
    </row>
    <row r="44" spans="2:12" ht="15.75" customHeight="1">
      <c r="E44" s="24"/>
      <c r="F44" s="24"/>
      <c r="H44" s="24"/>
    </row>
    <row r="45" spans="2:12" ht="15.75" customHeight="1">
      <c r="E45" s="24"/>
      <c r="F45" s="24"/>
      <c r="H45" s="24"/>
    </row>
    <row r="46" spans="2:12" ht="15.75" customHeight="1">
      <c r="E46" s="24"/>
      <c r="F46" s="24"/>
      <c r="H46" s="24"/>
    </row>
    <row r="47" spans="2:12" ht="15.75" customHeight="1">
      <c r="E47" s="24"/>
      <c r="F47" s="24"/>
      <c r="H47" s="24"/>
    </row>
    <row r="48" spans="2:12" ht="15.75" customHeight="1">
      <c r="E48" s="24"/>
      <c r="F48" s="24"/>
      <c r="H48" s="24"/>
    </row>
    <row r="49" spans="5:8" ht="15.75" customHeight="1">
      <c r="E49" s="24"/>
      <c r="F49" s="24"/>
      <c r="H49" s="24"/>
    </row>
    <row r="50" spans="5:8" ht="15.75" customHeight="1">
      <c r="E50" s="24"/>
      <c r="F50" s="24"/>
      <c r="H50" s="24"/>
    </row>
    <row r="51" spans="5:8" ht="15.75" customHeight="1">
      <c r="E51" s="24"/>
      <c r="F51" s="24"/>
      <c r="H51" s="24"/>
    </row>
    <row r="52" spans="5:8" ht="15.75" customHeight="1">
      <c r="E52" s="24"/>
      <c r="F52" s="24"/>
      <c r="H52" s="24"/>
    </row>
    <row r="53" spans="5:8" ht="15.75" customHeight="1">
      <c r="E53" s="24"/>
      <c r="F53" s="24"/>
      <c r="H53" s="24"/>
    </row>
    <row r="54" spans="5:8" ht="15.75" customHeight="1">
      <c r="E54" s="24"/>
      <c r="F54" s="24"/>
      <c r="H54" s="24"/>
    </row>
    <row r="55" spans="5:8" ht="15.75" customHeight="1">
      <c r="E55" s="24"/>
      <c r="F55" s="24"/>
      <c r="H55" s="24"/>
    </row>
    <row r="56" spans="5:8" ht="15.75" customHeight="1">
      <c r="E56" s="24"/>
      <c r="F56" s="24"/>
      <c r="H56" s="24"/>
    </row>
    <row r="57" spans="5:8" ht="15.75" customHeight="1">
      <c r="E57" s="24"/>
      <c r="F57" s="24"/>
      <c r="H57" s="24"/>
    </row>
    <row r="58" spans="5:8" ht="15.75" customHeight="1">
      <c r="E58" s="24"/>
      <c r="F58" s="24"/>
      <c r="H58" s="24"/>
    </row>
    <row r="59" spans="5:8" ht="15.75" customHeight="1">
      <c r="E59" s="24"/>
      <c r="F59" s="24"/>
      <c r="H59" s="24"/>
    </row>
    <row r="60" spans="5:8" ht="15.75" customHeight="1">
      <c r="E60" s="24"/>
      <c r="F60" s="24"/>
      <c r="H60" s="24"/>
    </row>
    <row r="61" spans="5:8" ht="15.75" customHeight="1">
      <c r="E61" s="24"/>
      <c r="F61" s="24"/>
      <c r="H61" s="24"/>
    </row>
  </sheetData>
  <mergeCells count="52">
    <mergeCell ref="M2:N2"/>
    <mergeCell ref="C35:D35"/>
    <mergeCell ref="C38:D38"/>
    <mergeCell ref="C39:D39"/>
    <mergeCell ref="C32:D32"/>
    <mergeCell ref="C33:D33"/>
    <mergeCell ref="C34:D34"/>
    <mergeCell ref="C36:D36"/>
    <mergeCell ref="C37:D37"/>
    <mergeCell ref="C19:D19"/>
    <mergeCell ref="C20:D20"/>
    <mergeCell ref="C21:D21"/>
    <mergeCell ref="B27:H27"/>
    <mergeCell ref="C24:D24"/>
    <mergeCell ref="F21:G21"/>
    <mergeCell ref="B25:H25"/>
    <mergeCell ref="C14:D14"/>
    <mergeCell ref="C15:D15"/>
    <mergeCell ref="C16:D16"/>
    <mergeCell ref="C17:D17"/>
    <mergeCell ref="C18:D18"/>
    <mergeCell ref="C9:D9"/>
    <mergeCell ref="C10:D10"/>
    <mergeCell ref="C11:D11"/>
    <mergeCell ref="C12:D12"/>
    <mergeCell ref="C13:D13"/>
    <mergeCell ref="C4:D4"/>
    <mergeCell ref="C5:D5"/>
    <mergeCell ref="C6:D6"/>
    <mergeCell ref="C7:D7"/>
    <mergeCell ref="C8:D8"/>
    <mergeCell ref="F14:G14"/>
    <mergeCell ref="F15:G15"/>
    <mergeCell ref="F16:G16"/>
    <mergeCell ref="F17:G17"/>
    <mergeCell ref="F18:G18"/>
    <mergeCell ref="B31:H31"/>
    <mergeCell ref="B2:H2"/>
    <mergeCell ref="C26:H26"/>
    <mergeCell ref="B3:H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9:G19"/>
    <mergeCell ref="F20:G20"/>
  </mergeCells>
  <dataValidations count="3">
    <dataValidation type="list" allowBlank="1" showInputMessage="1" showErrorMessage="1" sqref="D28">
      <formula1>$J$28:$J$33</formula1>
    </dataValidation>
    <dataValidation type="list" allowBlank="1" showInputMessage="1" showErrorMessage="1" sqref="D29">
      <formula1>$K$28:$K$32</formula1>
    </dataValidation>
    <dataValidation type="list" allowBlank="1" showInputMessage="1" showErrorMessage="1" sqref="D30">
      <formula1>$L$28:$L$30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180" verticalDpi="18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3"/>
  </sheetPr>
  <dimension ref="B2:N55"/>
  <sheetViews>
    <sheetView showGridLines="0" workbookViewId="0">
      <pane ySplit="2" topLeftCell="A3" activePane="bottomLeft" state="frozen"/>
      <selection pane="bottomLeft" activeCell="C45" sqref="C45"/>
    </sheetView>
  </sheetViews>
  <sheetFormatPr defaultRowHeight="15.75" customHeight="1" outlineLevelRow="2" outlineLevelCol="1"/>
  <cols>
    <col min="1" max="1" width="3.7109375" style="2" customWidth="1"/>
    <col min="2" max="2" width="12.7109375" style="3" customWidth="1"/>
    <col min="3" max="3" width="65.7109375" style="2" customWidth="1"/>
    <col min="4" max="4" width="25.7109375" style="2" customWidth="1"/>
    <col min="5" max="5" width="11.140625" style="1" hidden="1" customWidth="1"/>
    <col min="6" max="6" width="15.7109375" style="1" customWidth="1"/>
    <col min="7" max="7" width="10.7109375" style="3" customWidth="1"/>
    <col min="8" max="8" width="15.7109375" style="1" customWidth="1"/>
    <col min="9" max="9" width="9.140625" style="2"/>
    <col min="10" max="12" width="15.7109375" style="2" hidden="1" customWidth="1" outlineLevel="1"/>
    <col min="13" max="13" width="9.140625" style="2" collapsed="1"/>
    <col min="14" max="16384" width="9.140625" style="2"/>
  </cols>
  <sheetData>
    <row r="2" spans="2:14" ht="15.75" customHeight="1">
      <c r="B2" s="681" t="s">
        <v>2</v>
      </c>
      <c r="C2" s="681"/>
      <c r="D2" s="681"/>
      <c r="E2" s="681"/>
      <c r="F2" s="681"/>
      <c r="G2" s="681"/>
      <c r="H2" s="681"/>
      <c r="M2" s="679" t="s">
        <v>1986</v>
      </c>
      <c r="N2" s="679"/>
    </row>
    <row r="3" spans="2:14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4" ht="15.75" hidden="1" customHeight="1" outlineLevel="1">
      <c r="B4" s="67"/>
      <c r="C4" s="699" t="s">
        <v>20</v>
      </c>
      <c r="D4" s="699"/>
      <c r="E4" s="73"/>
      <c r="F4" s="713">
        <v>250</v>
      </c>
      <c r="G4" s="713"/>
      <c r="H4" s="73"/>
    </row>
    <row r="5" spans="2:14" ht="15.75" hidden="1" customHeight="1" outlineLevel="1">
      <c r="B5" s="67"/>
      <c r="C5" s="699" t="s">
        <v>21</v>
      </c>
      <c r="D5" s="699"/>
      <c r="E5" s="73"/>
      <c r="F5" s="713">
        <v>166</v>
      </c>
      <c r="G5" s="713"/>
      <c r="H5" s="73"/>
    </row>
    <row r="6" spans="2:14" ht="15.75" hidden="1" customHeight="1" outlineLevel="1">
      <c r="B6" s="67"/>
      <c r="C6" s="699" t="s">
        <v>22</v>
      </c>
      <c r="D6" s="699"/>
      <c r="E6" s="73"/>
      <c r="F6" s="713">
        <v>146</v>
      </c>
      <c r="G6" s="713"/>
      <c r="H6" s="73"/>
    </row>
    <row r="7" spans="2:14" ht="15.75" hidden="1" customHeight="1" outlineLevel="1">
      <c r="B7" s="67"/>
      <c r="C7" s="699" t="s">
        <v>23</v>
      </c>
      <c r="D7" s="699"/>
      <c r="E7" s="73"/>
      <c r="F7" s="713">
        <v>62</v>
      </c>
      <c r="G7" s="713"/>
      <c r="H7" s="73"/>
    </row>
    <row r="8" spans="2:14" ht="15.75" hidden="1" customHeight="1" outlineLevel="1">
      <c r="B8" s="67"/>
      <c r="C8" s="699" t="s">
        <v>24</v>
      </c>
      <c r="D8" s="699"/>
      <c r="E8" s="73"/>
      <c r="F8" s="713">
        <v>38</v>
      </c>
      <c r="G8" s="713"/>
      <c r="H8" s="73"/>
    </row>
    <row r="9" spans="2:14" ht="15.75" hidden="1" customHeight="1" outlineLevel="1">
      <c r="B9" s="67"/>
      <c r="C9" s="699" t="s">
        <v>40</v>
      </c>
      <c r="D9" s="699"/>
      <c r="E9" s="73"/>
      <c r="F9" s="713">
        <v>46</v>
      </c>
      <c r="G9" s="713"/>
      <c r="H9" s="73"/>
    </row>
    <row r="10" spans="2:14" ht="15.75" hidden="1" customHeight="1" outlineLevel="1">
      <c r="B10" s="67"/>
      <c r="C10" s="699" t="s">
        <v>25</v>
      </c>
      <c r="D10" s="699"/>
      <c r="E10" s="73"/>
      <c r="F10" s="713">
        <v>330</v>
      </c>
      <c r="G10" s="713"/>
      <c r="H10" s="73"/>
    </row>
    <row r="11" spans="2:14" ht="15.75" hidden="1" customHeight="1" outlineLevel="1">
      <c r="B11" s="67"/>
      <c r="C11" s="699" t="s">
        <v>26</v>
      </c>
      <c r="D11" s="699"/>
      <c r="E11" s="73"/>
      <c r="F11" s="713">
        <v>2</v>
      </c>
      <c r="G11" s="713"/>
      <c r="H11" s="73"/>
    </row>
    <row r="12" spans="2:14" ht="15.75" hidden="1" customHeight="1" outlineLevel="1">
      <c r="B12" s="67"/>
      <c r="C12" s="699" t="s">
        <v>27</v>
      </c>
      <c r="D12" s="699"/>
      <c r="E12" s="73"/>
      <c r="F12" s="713">
        <v>3</v>
      </c>
      <c r="G12" s="713"/>
      <c r="H12" s="73"/>
    </row>
    <row r="13" spans="2:14" ht="15.75" hidden="1" customHeight="1" outlineLevel="1">
      <c r="B13" s="67"/>
      <c r="C13" s="699" t="s">
        <v>28</v>
      </c>
      <c r="D13" s="699"/>
      <c r="E13" s="73"/>
      <c r="F13" s="713">
        <v>3</v>
      </c>
      <c r="G13" s="713"/>
      <c r="H13" s="73"/>
    </row>
    <row r="14" spans="2:14" ht="15.75" hidden="1" customHeight="1" outlineLevel="1">
      <c r="B14" s="67"/>
      <c r="C14" s="699" t="s">
        <v>29</v>
      </c>
      <c r="D14" s="699"/>
      <c r="E14" s="73"/>
      <c r="F14" s="713">
        <v>6</v>
      </c>
      <c r="G14" s="713"/>
      <c r="H14" s="73"/>
    </row>
    <row r="15" spans="2:14" ht="15.75" hidden="1" customHeight="1" outlineLevel="1">
      <c r="B15" s="67"/>
      <c r="C15" s="699" t="s">
        <v>30</v>
      </c>
      <c r="D15" s="699"/>
      <c r="E15" s="73"/>
      <c r="F15" s="713">
        <v>35</v>
      </c>
      <c r="G15" s="713"/>
      <c r="H15" s="73"/>
    </row>
    <row r="16" spans="2:14" ht="15.75" hidden="1" customHeight="1" outlineLevel="1">
      <c r="B16" s="67"/>
      <c r="C16" s="699" t="s">
        <v>31</v>
      </c>
      <c r="D16" s="699"/>
      <c r="E16" s="73"/>
      <c r="F16" s="713">
        <v>381</v>
      </c>
      <c r="G16" s="713"/>
      <c r="H16" s="73"/>
    </row>
    <row r="17" spans="2:12" ht="15.75" hidden="1" customHeight="1" outlineLevel="1">
      <c r="B17" s="67"/>
      <c r="C17" s="699" t="s">
        <v>32</v>
      </c>
      <c r="D17" s="699"/>
      <c r="E17" s="73"/>
      <c r="F17" s="713" t="s">
        <v>33</v>
      </c>
      <c r="G17" s="713"/>
      <c r="H17" s="73"/>
    </row>
    <row r="18" spans="2:12" ht="15.75" hidden="1" customHeight="1" outlineLevel="1">
      <c r="B18" s="67"/>
      <c r="C18" s="699" t="s">
        <v>34</v>
      </c>
      <c r="D18" s="699"/>
      <c r="E18" s="73"/>
      <c r="F18" s="713" t="s">
        <v>35</v>
      </c>
      <c r="G18" s="713"/>
      <c r="H18" s="73"/>
    </row>
    <row r="19" spans="2:12" ht="15.75" hidden="1" customHeight="1" outlineLevel="1">
      <c r="B19" s="67"/>
      <c r="C19" s="699" t="s">
        <v>41</v>
      </c>
      <c r="D19" s="699"/>
      <c r="E19" s="73"/>
      <c r="F19" s="713" t="s">
        <v>36</v>
      </c>
      <c r="G19" s="713"/>
      <c r="H19" s="73"/>
    </row>
    <row r="20" spans="2:12" ht="15.75" hidden="1" customHeight="1" outlineLevel="1">
      <c r="B20" s="67"/>
      <c r="C20" s="699" t="s">
        <v>37</v>
      </c>
      <c r="D20" s="699"/>
      <c r="E20" s="73"/>
      <c r="F20" s="713" t="s">
        <v>38</v>
      </c>
      <c r="G20" s="713"/>
      <c r="H20" s="73"/>
    </row>
    <row r="21" spans="2:12" ht="15.75" hidden="1" customHeight="1" outlineLevel="1">
      <c r="B21" s="67"/>
      <c r="C21" s="714" t="s">
        <v>39</v>
      </c>
      <c r="D21" s="714"/>
      <c r="E21" s="73"/>
      <c r="F21" s="693">
        <v>72</v>
      </c>
      <c r="G21" s="693"/>
      <c r="H21" s="73"/>
    </row>
    <row r="22" spans="2:12" ht="15.75" customHeight="1" collapsed="1">
      <c r="B22" s="91"/>
      <c r="C22" s="121"/>
      <c r="D22" s="121"/>
      <c r="E22" s="122"/>
      <c r="F22" s="123"/>
      <c r="G22" s="123"/>
      <c r="H22" s="122"/>
    </row>
    <row r="23" spans="2:12" ht="15.75" customHeight="1" outlineLevel="1">
      <c r="B23" s="74" t="s">
        <v>43</v>
      </c>
      <c r="C23" s="213" t="s">
        <v>48</v>
      </c>
      <c r="D23" s="213"/>
      <c r="E23" s="76" t="s">
        <v>1</v>
      </c>
      <c r="F23" s="75" t="s">
        <v>1</v>
      </c>
      <c r="G23" s="75" t="s">
        <v>44</v>
      </c>
      <c r="H23" s="76" t="s">
        <v>45</v>
      </c>
    </row>
    <row r="24" spans="2:12" ht="15.75" customHeight="1" outlineLevel="1">
      <c r="B24" s="104">
        <v>1000</v>
      </c>
      <c r="C24" s="677" t="s">
        <v>17</v>
      </c>
      <c r="D24" s="677"/>
      <c r="E24" s="184">
        <v>1558</v>
      </c>
      <c r="F24" s="184">
        <f>E24*'Прайс-лист'!I3*(1-'Прайс-лист'!$E$3)</f>
        <v>1246.4000000000001</v>
      </c>
      <c r="G24" s="104"/>
      <c r="H24" s="169">
        <f>F24</f>
        <v>1246.4000000000001</v>
      </c>
    </row>
    <row r="25" spans="2:12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2" ht="267.75" hidden="1" customHeight="1" outlineLevel="2">
      <c r="B26" s="67"/>
      <c r="C26" s="685" t="s">
        <v>2052</v>
      </c>
      <c r="D26" s="685"/>
      <c r="E26" s="685"/>
      <c r="F26" s="685"/>
      <c r="G26" s="685"/>
      <c r="H26" s="685"/>
    </row>
    <row r="27" spans="2:12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2" ht="15.75" customHeight="1" outlineLevel="1">
      <c r="B28" s="104">
        <v>2470</v>
      </c>
      <c r="C28" s="105" t="s">
        <v>5</v>
      </c>
      <c r="D28" s="100" t="s">
        <v>840</v>
      </c>
      <c r="E28" s="169">
        <v>62</v>
      </c>
      <c r="F28" s="169">
        <f>E28*'Прайс-лист'!I3*(1-'Прайс-лист'!$E$3)</f>
        <v>49.6</v>
      </c>
      <c r="G28" s="137">
        <v>0</v>
      </c>
      <c r="H28" s="184">
        <f>F28*G28</f>
        <v>0</v>
      </c>
      <c r="J28" s="235" t="s">
        <v>840</v>
      </c>
      <c r="K28" s="235" t="s">
        <v>840</v>
      </c>
      <c r="L28" s="235" t="s">
        <v>840</v>
      </c>
    </row>
    <row r="29" spans="2:12" ht="15.75" customHeight="1" outlineLevel="1">
      <c r="B29" s="104"/>
      <c r="C29" s="535" t="s">
        <v>2165</v>
      </c>
      <c r="D29" s="98" t="s">
        <v>840</v>
      </c>
      <c r="E29" s="169">
        <v>23</v>
      </c>
      <c r="F29" s="169">
        <f>E29*'Прайс-лист'!I3*(1-'Прайс-лист'!$E$3)</f>
        <v>18.400000000000002</v>
      </c>
      <c r="G29" s="137">
        <v>0</v>
      </c>
      <c r="H29" s="184">
        <f>F29*G29</f>
        <v>0</v>
      </c>
      <c r="J29" s="237" t="s">
        <v>2168</v>
      </c>
      <c r="K29" s="240" t="s">
        <v>2164</v>
      </c>
      <c r="L29" s="240" t="s">
        <v>2147</v>
      </c>
    </row>
    <row r="30" spans="2:12" ht="15.75" customHeight="1" outlineLevel="1">
      <c r="B30" s="104"/>
      <c r="C30" s="535" t="s">
        <v>2178</v>
      </c>
      <c r="D30" s="99" t="s">
        <v>840</v>
      </c>
      <c r="E30" s="169">
        <v>809</v>
      </c>
      <c r="F30" s="169">
        <f>E30*'Прайс-лист'!I3*(1-'Прайс-лист'!$E$3)</f>
        <v>647.20000000000005</v>
      </c>
      <c r="G30" s="137">
        <v>0</v>
      </c>
      <c r="H30" s="184">
        <f>F30*G30</f>
        <v>0</v>
      </c>
      <c r="J30" s="237" t="s">
        <v>2170</v>
      </c>
      <c r="K30" s="235" t="s">
        <v>2161</v>
      </c>
      <c r="L30" s="237" t="s">
        <v>2148</v>
      </c>
    </row>
    <row r="31" spans="2:12" ht="15.75" customHeight="1" outlineLevel="1">
      <c r="B31" s="686" t="s">
        <v>6</v>
      </c>
      <c r="C31" s="686"/>
      <c r="D31" s="686"/>
      <c r="E31" s="686"/>
      <c r="F31" s="686"/>
      <c r="G31" s="686"/>
      <c r="H31" s="686"/>
      <c r="J31" s="237" t="s">
        <v>1938</v>
      </c>
      <c r="K31" s="243" t="s">
        <v>2162</v>
      </c>
      <c r="L31" s="236"/>
    </row>
    <row r="32" spans="2:12" ht="15.75" customHeight="1" outlineLevel="1">
      <c r="B32" s="104">
        <v>4144</v>
      </c>
      <c r="C32" s="683" t="s">
        <v>1984</v>
      </c>
      <c r="D32" s="683"/>
      <c r="E32" s="169">
        <v>23</v>
      </c>
      <c r="F32" s="169">
        <f>E32*'Прайс-лист'!I3*(1-'Прайс-лист'!$E$3)</f>
        <v>18.400000000000002</v>
      </c>
      <c r="G32" s="137">
        <v>0</v>
      </c>
      <c r="H32" s="184">
        <f t="shared" ref="H32:H37" si="0">F32*G32</f>
        <v>0</v>
      </c>
      <c r="J32" s="240" t="s">
        <v>2171</v>
      </c>
      <c r="K32" s="236" t="s">
        <v>2167</v>
      </c>
      <c r="L32" s="243"/>
    </row>
    <row r="33" spans="2:12" ht="15.75" customHeight="1" outlineLevel="1">
      <c r="B33" s="104">
        <v>2340</v>
      </c>
      <c r="C33" s="677" t="s">
        <v>7</v>
      </c>
      <c r="D33" s="677"/>
      <c r="E33" s="169">
        <v>52</v>
      </c>
      <c r="F33" s="169">
        <f>E33*'Прайс-лист'!I3*(1-'Прайс-лист'!$E$3)</f>
        <v>41.6</v>
      </c>
      <c r="G33" s="137">
        <v>0</v>
      </c>
      <c r="H33" s="184">
        <f t="shared" si="0"/>
        <v>0</v>
      </c>
      <c r="J33" s="240" t="s">
        <v>1764</v>
      </c>
      <c r="K33" s="506"/>
      <c r="L33" s="243"/>
    </row>
    <row r="34" spans="2:12" ht="15.75" customHeight="1" outlineLevel="1">
      <c r="B34" s="124">
        <v>2386</v>
      </c>
      <c r="C34" s="206" t="s">
        <v>855</v>
      </c>
      <c r="D34" s="125"/>
      <c r="E34" s="169">
        <v>60</v>
      </c>
      <c r="F34" s="169">
        <f>E34*'Прайс-лист'!I3*(1-'Прайс-лист'!$E$3)</f>
        <v>48</v>
      </c>
      <c r="G34" s="137">
        <v>0</v>
      </c>
      <c r="H34" s="184">
        <f t="shared" si="0"/>
        <v>0</v>
      </c>
      <c r="J34" s="240"/>
      <c r="K34" s="240"/>
      <c r="L34" s="240"/>
    </row>
    <row r="35" spans="2:12" ht="15.75" customHeight="1" outlineLevel="1">
      <c r="B35" s="104">
        <v>2901</v>
      </c>
      <c r="C35" s="677" t="s">
        <v>8</v>
      </c>
      <c r="D35" s="677"/>
      <c r="E35" s="169">
        <v>77</v>
      </c>
      <c r="F35" s="169">
        <f>E35*'Прайс-лист'!I3*(1-'Прайс-лист'!$E$3)</f>
        <v>61.6</v>
      </c>
      <c r="G35" s="137">
        <v>0</v>
      </c>
      <c r="H35" s="184">
        <f t="shared" si="0"/>
        <v>0</v>
      </c>
      <c r="J35" s="15"/>
      <c r="K35" s="15"/>
      <c r="L35" s="15"/>
    </row>
    <row r="36" spans="2:12" ht="15.75" customHeight="1" outlineLevel="1">
      <c r="B36" s="104">
        <v>2902</v>
      </c>
      <c r="C36" s="677" t="s">
        <v>9</v>
      </c>
      <c r="D36" s="677"/>
      <c r="E36" s="169">
        <v>94</v>
      </c>
      <c r="F36" s="169">
        <f>E36*'Прайс-лист'!I3*(1-'Прайс-лист'!$E$3)</f>
        <v>75.2</v>
      </c>
      <c r="G36" s="137">
        <v>0</v>
      </c>
      <c r="H36" s="184">
        <f t="shared" si="0"/>
        <v>0</v>
      </c>
      <c r="J36" s="15"/>
      <c r="K36" s="15"/>
      <c r="L36" s="15"/>
    </row>
    <row r="37" spans="2:12" ht="15.75" customHeight="1" outlineLevel="1">
      <c r="B37" s="104">
        <v>2801</v>
      </c>
      <c r="C37" s="677" t="s">
        <v>10</v>
      </c>
      <c r="D37" s="677"/>
      <c r="E37" s="169">
        <v>130</v>
      </c>
      <c r="F37" s="169">
        <f>E37*'Прайс-лист'!I3*(1-'Прайс-лист'!$E$3)</f>
        <v>104</v>
      </c>
      <c r="G37" s="137">
        <v>0</v>
      </c>
      <c r="H37" s="184">
        <f t="shared" si="0"/>
        <v>0</v>
      </c>
    </row>
    <row r="38" spans="2:12" ht="15.75" customHeight="1" outlineLevel="1">
      <c r="E38" s="59"/>
      <c r="G38" s="12" t="s">
        <v>11</v>
      </c>
      <c r="H38" s="210">
        <f>SUM(H19:H37)</f>
        <v>1246.4000000000001</v>
      </c>
    </row>
    <row r="39" spans="2:12" ht="15.75" customHeight="1">
      <c r="B39" s="2"/>
      <c r="E39" s="211"/>
      <c r="F39" s="211"/>
      <c r="G39" s="2"/>
      <c r="H39" s="211"/>
    </row>
    <row r="40" spans="2:12" ht="15.75" customHeight="1">
      <c r="B40" s="2"/>
      <c r="E40" s="211"/>
      <c r="F40" s="211"/>
      <c r="G40" s="2"/>
      <c r="H40" s="211"/>
    </row>
    <row r="41" spans="2:12" ht="15.75" customHeight="1">
      <c r="B41" s="2"/>
      <c r="E41" s="211"/>
      <c r="F41" s="211"/>
      <c r="G41" s="2"/>
      <c r="H41" s="211"/>
    </row>
    <row r="42" spans="2:12" ht="15.75" customHeight="1">
      <c r="B42" s="2"/>
      <c r="E42" s="211"/>
      <c r="F42" s="211"/>
      <c r="G42" s="2"/>
      <c r="H42" s="211"/>
    </row>
    <row r="43" spans="2:12" ht="15.75" customHeight="1">
      <c r="B43" s="2"/>
      <c r="E43" s="211"/>
      <c r="F43" s="211"/>
      <c r="G43" s="2"/>
      <c r="H43" s="211"/>
    </row>
    <row r="44" spans="2:12" ht="15.75" customHeight="1">
      <c r="B44" s="2"/>
      <c r="E44" s="211"/>
      <c r="F44" s="211"/>
      <c r="G44" s="2"/>
      <c r="H44" s="211"/>
    </row>
    <row r="45" spans="2:12" ht="15.75" customHeight="1">
      <c r="B45" s="2"/>
      <c r="E45" s="2"/>
      <c r="F45" s="2"/>
      <c r="G45" s="2"/>
      <c r="H45" s="2"/>
    </row>
    <row r="46" spans="2:12" ht="15.75" customHeight="1">
      <c r="B46" s="212"/>
      <c r="E46" s="2"/>
      <c r="F46" s="211"/>
      <c r="G46" s="2"/>
      <c r="H46" s="211"/>
    </row>
    <row r="47" spans="2:12" ht="15.75" customHeight="1">
      <c r="B47" s="212"/>
      <c r="E47" s="2"/>
      <c r="F47" s="211"/>
      <c r="G47" s="2"/>
      <c r="H47" s="211"/>
    </row>
    <row r="48" spans="2:12" ht="15.75" customHeight="1">
      <c r="B48" s="212"/>
      <c r="E48" s="2"/>
      <c r="F48" s="211"/>
      <c r="G48" s="2"/>
      <c r="H48" s="211"/>
    </row>
    <row r="49" spans="2:8" ht="15.75" customHeight="1">
      <c r="B49" s="212"/>
      <c r="E49" s="2"/>
      <c r="F49" s="211"/>
      <c r="G49" s="2"/>
      <c r="H49" s="211"/>
    </row>
    <row r="50" spans="2:8" ht="15.75" customHeight="1">
      <c r="B50" s="212"/>
      <c r="E50" s="2"/>
      <c r="F50" s="211"/>
      <c r="G50" s="2"/>
      <c r="H50" s="211"/>
    </row>
    <row r="51" spans="2:8" ht="15.75" customHeight="1">
      <c r="B51" s="212"/>
      <c r="E51" s="2"/>
      <c r="F51" s="211"/>
      <c r="G51" s="2"/>
      <c r="H51" s="211"/>
    </row>
    <row r="52" spans="2:8" ht="15.75" customHeight="1">
      <c r="B52" s="212"/>
      <c r="E52" s="2"/>
      <c r="F52" s="211"/>
      <c r="G52" s="2"/>
      <c r="H52" s="211"/>
    </row>
    <row r="53" spans="2:8" ht="15.75" customHeight="1">
      <c r="B53" s="212"/>
      <c r="E53" s="2"/>
      <c r="F53" s="211"/>
      <c r="G53" s="2"/>
      <c r="H53" s="211"/>
    </row>
    <row r="54" spans="2:8" ht="15.75" customHeight="1">
      <c r="B54" s="2"/>
      <c r="E54" s="2"/>
      <c r="F54" s="2"/>
      <c r="G54" s="2"/>
      <c r="H54" s="2"/>
    </row>
    <row r="55" spans="2:8" ht="15.75" customHeight="1">
      <c r="B55" s="2"/>
      <c r="E55" s="2"/>
      <c r="F55" s="2"/>
      <c r="G55" s="2"/>
      <c r="H55" s="211"/>
    </row>
  </sheetData>
  <mergeCells count="49">
    <mergeCell ref="C11:D11"/>
    <mergeCell ref="C12:D12"/>
    <mergeCell ref="C13:D13"/>
    <mergeCell ref="F7:G7"/>
    <mergeCell ref="F8:G8"/>
    <mergeCell ref="F9:G9"/>
    <mergeCell ref="F10:G10"/>
    <mergeCell ref="F11:G11"/>
    <mergeCell ref="F12:G12"/>
    <mergeCell ref="F13:G13"/>
    <mergeCell ref="M2:N2"/>
    <mergeCell ref="C7:D7"/>
    <mergeCell ref="C8:D8"/>
    <mergeCell ref="C9:D9"/>
    <mergeCell ref="C10:D10"/>
    <mergeCell ref="B2:H2"/>
    <mergeCell ref="B3:H3"/>
    <mergeCell ref="F4:G4"/>
    <mergeCell ref="F5:G5"/>
    <mergeCell ref="F6:G6"/>
    <mergeCell ref="C4:D4"/>
    <mergeCell ref="C5:D5"/>
    <mergeCell ref="C6:D6"/>
    <mergeCell ref="F14:G14"/>
    <mergeCell ref="F16:G16"/>
    <mergeCell ref="F17:G17"/>
    <mergeCell ref="F18:G18"/>
    <mergeCell ref="C36:D36"/>
    <mergeCell ref="C15:D15"/>
    <mergeCell ref="C20:D20"/>
    <mergeCell ref="C17:D17"/>
    <mergeCell ref="C16:D16"/>
    <mergeCell ref="F15:G15"/>
    <mergeCell ref="C18:D18"/>
    <mergeCell ref="C19:D19"/>
    <mergeCell ref="F19:G19"/>
    <mergeCell ref="C14:D14"/>
    <mergeCell ref="C37:D37"/>
    <mergeCell ref="F20:G20"/>
    <mergeCell ref="F21:G21"/>
    <mergeCell ref="B27:H27"/>
    <mergeCell ref="B31:H31"/>
    <mergeCell ref="C26:H26"/>
    <mergeCell ref="C32:D32"/>
    <mergeCell ref="C21:D21"/>
    <mergeCell ref="C24:D24"/>
    <mergeCell ref="C33:D33"/>
    <mergeCell ref="C35:D35"/>
    <mergeCell ref="B25:H25"/>
  </mergeCells>
  <dataValidations count="3">
    <dataValidation type="list" allowBlank="1" showInputMessage="1" showErrorMessage="1" sqref="D28">
      <formula1>$J$28:$J$33</formula1>
    </dataValidation>
    <dataValidation type="list" allowBlank="1" showInputMessage="1" showErrorMessage="1" sqref="D30">
      <formula1>$L$28:$L$30</formula1>
    </dataValidation>
    <dataValidation type="list" allowBlank="1" showInputMessage="1" showErrorMessage="1" sqref="D29">
      <formula1>$K$28:$K$32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180" verticalDpi="18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2:M46"/>
  <sheetViews>
    <sheetView showGridLines="0" workbookViewId="0">
      <pane ySplit="2" topLeftCell="A3" activePane="bottomLeft" state="frozen"/>
      <selection pane="bottomLeft" activeCell="D48" sqref="D48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1" width="19.5703125" style="50" hidden="1" customWidth="1" outlineLevel="1"/>
    <col min="12" max="12" width="9.140625" style="50" collapsed="1"/>
    <col min="13" max="16384" width="9.140625" style="50"/>
  </cols>
  <sheetData>
    <row r="2" spans="2:13" ht="15.75" customHeight="1">
      <c r="B2" s="680" t="s">
        <v>282</v>
      </c>
      <c r="C2" s="680"/>
      <c r="D2" s="680"/>
      <c r="E2" s="680"/>
      <c r="F2" s="680"/>
      <c r="G2" s="680"/>
      <c r="H2" s="680"/>
      <c r="L2" s="679" t="s">
        <v>1986</v>
      </c>
      <c r="M2" s="679"/>
    </row>
    <row r="3" spans="2:13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3" ht="15.75" hidden="1" customHeight="1" outlineLevel="1">
      <c r="B4" s="67"/>
      <c r="C4" s="677" t="s">
        <v>20</v>
      </c>
      <c r="D4" s="677"/>
      <c r="E4" s="78"/>
      <c r="F4" s="715">
        <v>460</v>
      </c>
      <c r="G4" s="715"/>
      <c r="H4" s="73"/>
    </row>
    <row r="5" spans="2:13" ht="15.75" hidden="1" customHeight="1" outlineLevel="1">
      <c r="B5" s="67"/>
      <c r="C5" s="677" t="s">
        <v>21</v>
      </c>
      <c r="D5" s="677"/>
      <c r="E5" s="78"/>
      <c r="F5" s="715">
        <v>340</v>
      </c>
      <c r="G5" s="715"/>
      <c r="H5" s="73"/>
    </row>
    <row r="6" spans="2:13" ht="15.75" hidden="1" customHeight="1" outlineLevel="1">
      <c r="B6" s="67"/>
      <c r="C6" s="677" t="s">
        <v>22</v>
      </c>
      <c r="D6" s="677"/>
      <c r="E6" s="78"/>
      <c r="F6" s="715">
        <v>205</v>
      </c>
      <c r="G6" s="715"/>
      <c r="H6" s="73"/>
    </row>
    <row r="7" spans="2:13" ht="15.75" hidden="1" customHeight="1" outlineLevel="1">
      <c r="B7" s="67"/>
      <c r="C7" s="677" t="s">
        <v>23</v>
      </c>
      <c r="D7" s="677"/>
      <c r="E7" s="78"/>
      <c r="F7" s="715">
        <v>105</v>
      </c>
      <c r="G7" s="715"/>
      <c r="H7" s="73"/>
    </row>
    <row r="8" spans="2:13" ht="15.75" hidden="1" customHeight="1" outlineLevel="1">
      <c r="B8" s="67"/>
      <c r="C8" s="677" t="s">
        <v>24</v>
      </c>
      <c r="D8" s="677"/>
      <c r="E8" s="78"/>
      <c r="F8" s="715">
        <v>48</v>
      </c>
      <c r="G8" s="715"/>
      <c r="H8" s="73"/>
    </row>
    <row r="9" spans="2:13" ht="15.75" hidden="1" customHeight="1" outlineLevel="1">
      <c r="B9" s="67"/>
      <c r="C9" s="677" t="s">
        <v>40</v>
      </c>
      <c r="D9" s="677"/>
      <c r="E9" s="78"/>
      <c r="F9" s="715">
        <v>102</v>
      </c>
      <c r="G9" s="715"/>
      <c r="H9" s="73"/>
    </row>
    <row r="10" spans="2:13" ht="15.75" hidden="1" customHeight="1" outlineLevel="1">
      <c r="B10" s="67"/>
      <c r="C10" s="677" t="s">
        <v>25</v>
      </c>
      <c r="D10" s="677"/>
      <c r="E10" s="78"/>
      <c r="F10" s="715">
        <v>1000</v>
      </c>
      <c r="G10" s="715"/>
      <c r="H10" s="73"/>
    </row>
    <row r="11" spans="2:13" ht="15.75" hidden="1" customHeight="1" outlineLevel="1">
      <c r="B11" s="67"/>
      <c r="C11" s="677" t="s">
        <v>26</v>
      </c>
      <c r="D11" s="677"/>
      <c r="E11" s="78"/>
      <c r="F11" s="715">
        <v>10</v>
      </c>
      <c r="G11" s="715"/>
      <c r="H11" s="73"/>
    </row>
    <row r="12" spans="2:13" ht="15.75" hidden="1" customHeight="1" outlineLevel="1">
      <c r="B12" s="67"/>
      <c r="C12" s="677" t="s">
        <v>27</v>
      </c>
      <c r="D12" s="677"/>
      <c r="E12" s="78"/>
      <c r="F12" s="715" t="s">
        <v>284</v>
      </c>
      <c r="G12" s="715"/>
      <c r="H12" s="73"/>
    </row>
    <row r="13" spans="2:13" ht="15.75" hidden="1" customHeight="1" outlineLevel="1">
      <c r="B13" s="67"/>
      <c r="C13" s="677" t="s">
        <v>28</v>
      </c>
      <c r="D13" s="677"/>
      <c r="E13" s="78"/>
      <c r="F13" s="715">
        <v>40</v>
      </c>
      <c r="G13" s="715"/>
      <c r="H13" s="73"/>
    </row>
    <row r="14" spans="2:13" ht="15.75" hidden="1" customHeight="1" outlineLevel="1">
      <c r="B14" s="67"/>
      <c r="C14" s="677" t="s">
        <v>29</v>
      </c>
      <c r="D14" s="677"/>
      <c r="E14" s="78"/>
      <c r="F14" s="715">
        <v>50</v>
      </c>
      <c r="G14" s="715"/>
      <c r="H14" s="73"/>
    </row>
    <row r="15" spans="2:13" ht="15.75" hidden="1" customHeight="1" outlineLevel="1">
      <c r="B15" s="67"/>
      <c r="C15" s="677" t="s">
        <v>30</v>
      </c>
      <c r="D15" s="677"/>
      <c r="E15" s="78"/>
      <c r="F15" s="715">
        <v>115</v>
      </c>
      <c r="G15" s="715"/>
      <c r="H15" s="73"/>
    </row>
    <row r="16" spans="2:13" ht="15.75" hidden="1" customHeight="1" outlineLevel="1">
      <c r="B16" s="67"/>
      <c r="C16" s="677" t="s">
        <v>31</v>
      </c>
      <c r="D16" s="677"/>
      <c r="E16" s="78"/>
      <c r="F16" s="715">
        <v>508</v>
      </c>
      <c r="G16" s="715"/>
      <c r="H16" s="73"/>
    </row>
    <row r="17" spans="2:11" ht="15.75" hidden="1" customHeight="1" outlineLevel="1">
      <c r="B17" s="67"/>
      <c r="C17" s="677" t="s">
        <v>32</v>
      </c>
      <c r="D17" s="677"/>
      <c r="E17" s="78"/>
      <c r="F17" s="715" t="s">
        <v>285</v>
      </c>
      <c r="G17" s="715"/>
      <c r="H17" s="73"/>
    </row>
    <row r="18" spans="2:11" ht="15.75" hidden="1" customHeight="1" outlineLevel="1">
      <c r="B18" s="67"/>
      <c r="C18" s="677" t="s">
        <v>34</v>
      </c>
      <c r="D18" s="677"/>
      <c r="E18" s="78"/>
      <c r="F18" s="717" t="s">
        <v>2069</v>
      </c>
      <c r="G18" s="717"/>
      <c r="H18" s="73"/>
    </row>
    <row r="19" spans="2:11" ht="15.75" hidden="1" customHeight="1" outlineLevel="1">
      <c r="B19" s="67"/>
      <c r="C19" s="677" t="s">
        <v>41</v>
      </c>
      <c r="D19" s="677"/>
      <c r="E19" s="78"/>
      <c r="F19" s="715" t="s">
        <v>53</v>
      </c>
      <c r="G19" s="715"/>
      <c r="H19" s="73"/>
    </row>
    <row r="20" spans="2:11" ht="15.75" hidden="1" customHeight="1" outlineLevel="1">
      <c r="B20" s="67"/>
      <c r="C20" s="682" t="s">
        <v>183</v>
      </c>
      <c r="D20" s="682"/>
      <c r="E20" s="78"/>
      <c r="F20" s="715" t="s">
        <v>288</v>
      </c>
      <c r="G20" s="715"/>
      <c r="H20" s="73"/>
    </row>
    <row r="21" spans="2:11" ht="15.75" hidden="1" customHeight="1" outlineLevel="1">
      <c r="B21" s="67"/>
      <c r="C21" s="682" t="s">
        <v>184</v>
      </c>
      <c r="D21" s="682"/>
      <c r="E21" s="78"/>
      <c r="F21" s="715" t="s">
        <v>289</v>
      </c>
      <c r="G21" s="715"/>
      <c r="H21" s="73"/>
    </row>
    <row r="22" spans="2:11" ht="15.75" hidden="1" customHeight="1" outlineLevel="1">
      <c r="B22" s="67"/>
      <c r="C22" s="682" t="s">
        <v>39</v>
      </c>
      <c r="D22" s="682"/>
      <c r="E22" s="78"/>
      <c r="F22" s="715">
        <v>134</v>
      </c>
      <c r="G22" s="715"/>
      <c r="H22" s="73"/>
    </row>
    <row r="23" spans="2:11" ht="15.75" customHeight="1" collapsed="1">
      <c r="B23" s="69"/>
      <c r="C23" s="70"/>
      <c r="D23" s="70"/>
      <c r="E23" s="174"/>
      <c r="F23" s="70"/>
      <c r="G23" s="70"/>
      <c r="H23" s="71"/>
    </row>
    <row r="24" spans="2:11" ht="15.75" customHeight="1" outlineLevel="1">
      <c r="B24" s="64" t="s">
        <v>43</v>
      </c>
      <c r="C24" s="213" t="s">
        <v>48</v>
      </c>
      <c r="D24" s="130"/>
      <c r="E24" s="175" t="s">
        <v>1</v>
      </c>
      <c r="F24" s="130" t="s">
        <v>1</v>
      </c>
      <c r="G24" s="130" t="s">
        <v>44</v>
      </c>
      <c r="H24" s="65" t="s">
        <v>45</v>
      </c>
    </row>
    <row r="25" spans="2:11" ht="15.75" customHeight="1" outlineLevel="1">
      <c r="B25" s="128">
        <v>1220</v>
      </c>
      <c r="C25" s="677" t="s">
        <v>261</v>
      </c>
      <c r="D25" s="677"/>
      <c r="E25" s="165">
        <v>2834</v>
      </c>
      <c r="F25" s="168">
        <f>E25*'Прайс-лист'!I3*(1-'Прайс-лист'!$E$3)</f>
        <v>2267.2000000000003</v>
      </c>
      <c r="G25" s="128"/>
      <c r="H25" s="169">
        <f>F25</f>
        <v>2267.2000000000003</v>
      </c>
    </row>
    <row r="26" spans="2:11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1" ht="260.25" hidden="1" customHeight="1" outlineLevel="2">
      <c r="B27" s="128"/>
      <c r="C27" s="685" t="s">
        <v>2070</v>
      </c>
      <c r="D27" s="685"/>
      <c r="E27" s="685"/>
      <c r="F27" s="685"/>
      <c r="G27" s="685"/>
      <c r="H27" s="685"/>
    </row>
    <row r="28" spans="2:11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</row>
    <row r="29" spans="2:11" ht="15.75" customHeight="1" outlineLevel="1">
      <c r="B29" s="66"/>
      <c r="C29" s="535" t="s">
        <v>2165</v>
      </c>
      <c r="D29" s="98" t="s">
        <v>840</v>
      </c>
      <c r="E29" s="167">
        <v>23</v>
      </c>
      <c r="F29" s="168">
        <f>E29*'Прайс-лист'!I3*(1-'Прайс-лист'!$E$3)</f>
        <v>18.400000000000002</v>
      </c>
      <c r="G29" s="137">
        <v>0</v>
      </c>
      <c r="H29" s="169">
        <f>F29*G29</f>
        <v>0</v>
      </c>
      <c r="J29" s="235" t="s">
        <v>840</v>
      </c>
      <c r="K29" s="235" t="s">
        <v>840</v>
      </c>
    </row>
    <row r="30" spans="2:11" ht="15.75" customHeight="1" outlineLevel="1">
      <c r="B30" s="128">
        <v>2125</v>
      </c>
      <c r="C30" s="535" t="s">
        <v>2169</v>
      </c>
      <c r="D30" s="99" t="s">
        <v>840</v>
      </c>
      <c r="E30" s="167">
        <v>151</v>
      </c>
      <c r="F30" s="168">
        <f>E30*'Прайс-лист'!I3*(1-'Прайс-лист'!$E$3)</f>
        <v>120.80000000000001</v>
      </c>
      <c r="G30" s="137">
        <v>0</v>
      </c>
      <c r="H30" s="169">
        <f>F30*G30</f>
        <v>0</v>
      </c>
      <c r="J30" s="240" t="s">
        <v>2164</v>
      </c>
      <c r="K30" s="235" t="s">
        <v>1764</v>
      </c>
    </row>
    <row r="31" spans="2:11" ht="15.75" customHeight="1" outlineLevel="1">
      <c r="B31" s="716" t="s">
        <v>6</v>
      </c>
      <c r="C31" s="716"/>
      <c r="D31" s="716"/>
      <c r="E31" s="716"/>
      <c r="F31" s="716"/>
      <c r="G31" s="716"/>
      <c r="H31" s="716"/>
      <c r="J31" s="235" t="s">
        <v>2161</v>
      </c>
      <c r="K31" s="237" t="s">
        <v>1762</v>
      </c>
    </row>
    <row r="32" spans="2:11" ht="15.75" customHeight="1" outlineLevel="1">
      <c r="B32" s="133">
        <v>4144</v>
      </c>
      <c r="C32" s="683" t="s">
        <v>1984</v>
      </c>
      <c r="D32" s="683"/>
      <c r="E32" s="167">
        <v>23</v>
      </c>
      <c r="F32" s="168">
        <f>E32*'Прайс-лист'!I3*(1-'Прайс-лист'!$E$3)</f>
        <v>18.400000000000002</v>
      </c>
      <c r="G32" s="137">
        <v>0</v>
      </c>
      <c r="H32" s="169">
        <f>F32*G32</f>
        <v>0</v>
      </c>
      <c r="J32" s="243" t="s">
        <v>2162</v>
      </c>
      <c r="K32" s="236"/>
    </row>
    <row r="33" spans="2:11" ht="15.75" customHeight="1" outlineLevel="1">
      <c r="B33" s="133">
        <v>2348</v>
      </c>
      <c r="C33" s="683" t="s">
        <v>275</v>
      </c>
      <c r="D33" s="683"/>
      <c r="E33" s="167">
        <v>97</v>
      </c>
      <c r="F33" s="168">
        <f>E33*'Прайс-лист'!I3*(1-'Прайс-лист'!$E$3)</f>
        <v>77.600000000000009</v>
      </c>
      <c r="G33" s="137">
        <v>0</v>
      </c>
      <c r="H33" s="169">
        <f>F33*G33</f>
        <v>0</v>
      </c>
      <c r="J33" s="236" t="s">
        <v>2167</v>
      </c>
      <c r="K33" s="243"/>
    </row>
    <row r="34" spans="2:11" ht="15.75" customHeight="1" outlineLevel="1">
      <c r="B34" s="133">
        <v>2344</v>
      </c>
      <c r="C34" s="683" t="s">
        <v>7</v>
      </c>
      <c r="D34" s="683"/>
      <c r="E34" s="167">
        <v>66</v>
      </c>
      <c r="F34" s="168">
        <f>E34*'Прайс-лист'!I3*(1-'Прайс-лист'!$E$3)</f>
        <v>52.800000000000004</v>
      </c>
      <c r="G34" s="137">
        <v>0</v>
      </c>
      <c r="H34" s="169">
        <f>F34*G34</f>
        <v>0</v>
      </c>
      <c r="J34" s="506" t="s">
        <v>1777</v>
      </c>
      <c r="K34" s="243"/>
    </row>
    <row r="35" spans="2:11" ht="15.75" customHeight="1" outlineLevel="1">
      <c r="B35" s="133">
        <v>2345</v>
      </c>
      <c r="C35" s="683" t="s">
        <v>2180</v>
      </c>
      <c r="D35" s="683"/>
      <c r="E35" s="167">
        <v>66</v>
      </c>
      <c r="F35" s="168">
        <f>E35*'Прайс-лист'!I3*(1-'Прайс-лист'!$E$3)</f>
        <v>52.800000000000004</v>
      </c>
      <c r="G35" s="137">
        <v>0</v>
      </c>
      <c r="H35" s="169">
        <f>F35*G35</f>
        <v>0</v>
      </c>
      <c r="J35" s="506" t="s">
        <v>2166</v>
      </c>
      <c r="K35" s="240"/>
    </row>
    <row r="36" spans="2:11" ht="15.75" customHeight="1" outlineLevel="1">
      <c r="B36" s="133">
        <v>2831</v>
      </c>
      <c r="C36" s="683" t="s">
        <v>10</v>
      </c>
      <c r="D36" s="683"/>
      <c r="E36" s="167">
        <v>348</v>
      </c>
      <c r="F36" s="168">
        <f>E36*'Прайс-лист'!I3*(1-'Прайс-лист'!$E$3)</f>
        <v>278.40000000000003</v>
      </c>
      <c r="G36" s="137">
        <v>0</v>
      </c>
      <c r="H36" s="169">
        <f t="shared" ref="H36:H43" si="0">F36*G36</f>
        <v>0</v>
      </c>
    </row>
    <row r="37" spans="2:11" ht="15.75" customHeight="1" outlineLevel="1">
      <c r="B37" s="133">
        <v>2552</v>
      </c>
      <c r="C37" s="683" t="s">
        <v>274</v>
      </c>
      <c r="D37" s="683"/>
      <c r="E37" s="167">
        <v>350</v>
      </c>
      <c r="F37" s="168">
        <f>E37*'Прайс-лист'!I3*(1-'Прайс-лист'!$E$3)</f>
        <v>280</v>
      </c>
      <c r="G37" s="137">
        <v>0</v>
      </c>
      <c r="H37" s="169">
        <f>F37*G37</f>
        <v>0</v>
      </c>
    </row>
    <row r="38" spans="2:11" ht="15.75" customHeight="1" outlineLevel="1">
      <c r="B38" s="133">
        <v>2927</v>
      </c>
      <c r="C38" s="683" t="s">
        <v>8</v>
      </c>
      <c r="D38" s="683"/>
      <c r="E38" s="167">
        <v>160</v>
      </c>
      <c r="F38" s="168">
        <f>E38*'Прайс-лист'!I3*(1-'Прайс-лист'!$E$3)</f>
        <v>128</v>
      </c>
      <c r="G38" s="137">
        <v>0</v>
      </c>
      <c r="H38" s="169">
        <f t="shared" si="0"/>
        <v>0</v>
      </c>
    </row>
    <row r="39" spans="2:11" ht="15.75" customHeight="1" outlineLevel="1">
      <c r="B39" s="133">
        <v>2928</v>
      </c>
      <c r="C39" s="683" t="s">
        <v>9</v>
      </c>
      <c r="D39" s="683"/>
      <c r="E39" s="167">
        <v>203</v>
      </c>
      <c r="F39" s="168">
        <f>E39*'Прайс-лист'!I3*(1-'Прайс-лист'!$E$3)</f>
        <v>162.4</v>
      </c>
      <c r="G39" s="137">
        <v>0</v>
      </c>
      <c r="H39" s="169">
        <f t="shared" si="0"/>
        <v>0</v>
      </c>
    </row>
    <row r="40" spans="2:11" ht="15.75" customHeight="1" outlineLevel="1">
      <c r="B40" s="133">
        <v>2210</v>
      </c>
      <c r="C40" s="683" t="s">
        <v>276</v>
      </c>
      <c r="D40" s="683"/>
      <c r="E40" s="167">
        <v>305</v>
      </c>
      <c r="F40" s="168">
        <f>E40*'Прайс-лист'!I3*(1-'Прайс-лист'!$E$3)</f>
        <v>244</v>
      </c>
      <c r="G40" s="137">
        <v>0</v>
      </c>
      <c r="H40" s="169">
        <f t="shared" si="0"/>
        <v>0</v>
      </c>
    </row>
    <row r="41" spans="2:11" ht="15.75" customHeight="1" outlineLevel="1">
      <c r="B41" s="133">
        <v>2252</v>
      </c>
      <c r="C41" s="683" t="s">
        <v>277</v>
      </c>
      <c r="D41" s="683"/>
      <c r="E41" s="167">
        <v>267</v>
      </c>
      <c r="F41" s="168">
        <f>E41*'Прайс-лист'!I3*(1-'Прайс-лист'!$E$3)</f>
        <v>213.60000000000002</v>
      </c>
      <c r="G41" s="137">
        <v>0</v>
      </c>
      <c r="H41" s="169">
        <f t="shared" si="0"/>
        <v>0</v>
      </c>
    </row>
    <row r="42" spans="2:11" ht="15.75" customHeight="1" outlineLevel="1">
      <c r="B42" s="133">
        <v>2280</v>
      </c>
      <c r="C42" s="683" t="s">
        <v>278</v>
      </c>
      <c r="D42" s="683"/>
      <c r="E42" s="167">
        <v>115</v>
      </c>
      <c r="F42" s="168">
        <f>E42*'Прайс-лист'!I3*(1-'Прайс-лист'!$E$3)</f>
        <v>92</v>
      </c>
      <c r="G42" s="137">
        <v>0</v>
      </c>
      <c r="H42" s="169">
        <f t="shared" si="0"/>
        <v>0</v>
      </c>
    </row>
    <row r="43" spans="2:11" ht="15.75" customHeight="1" outlineLevel="1">
      <c r="B43" s="133">
        <v>2281</v>
      </c>
      <c r="C43" s="683" t="s">
        <v>372</v>
      </c>
      <c r="D43" s="683"/>
      <c r="E43" s="167">
        <v>115</v>
      </c>
      <c r="F43" s="168">
        <f>E43*'Прайс-лист'!I3*(1-'Прайс-лист'!$E$3)</f>
        <v>92</v>
      </c>
      <c r="G43" s="137">
        <v>0</v>
      </c>
      <c r="H43" s="169">
        <f t="shared" si="0"/>
        <v>0</v>
      </c>
    </row>
    <row r="44" spans="2:11" ht="15.75" customHeight="1" outlineLevel="1">
      <c r="B44" s="3"/>
      <c r="C44" s="52"/>
      <c r="D44" s="52"/>
      <c r="E44" s="176"/>
      <c r="F44" s="1"/>
      <c r="G44" s="27" t="s">
        <v>11</v>
      </c>
      <c r="H44" s="170">
        <f>SUM(H25:H43)</f>
        <v>2267.2000000000003</v>
      </c>
    </row>
    <row r="46" spans="2:11" ht="15.75" customHeight="1">
      <c r="C46" s="157" t="s">
        <v>2179</v>
      </c>
    </row>
  </sheetData>
  <mergeCells count="58">
    <mergeCell ref="L2:M2"/>
    <mergeCell ref="C18:D18"/>
    <mergeCell ref="C19:D19"/>
    <mergeCell ref="C20:D20"/>
    <mergeCell ref="C21:D21"/>
    <mergeCell ref="C8:D8"/>
    <mergeCell ref="C9:D9"/>
    <mergeCell ref="C10:D10"/>
    <mergeCell ref="C11:D11"/>
    <mergeCell ref="C12:D12"/>
    <mergeCell ref="F13:G13"/>
    <mergeCell ref="F8:G8"/>
    <mergeCell ref="F9:G9"/>
    <mergeCell ref="F10:G10"/>
    <mergeCell ref="F11:G11"/>
    <mergeCell ref="F12:G12"/>
    <mergeCell ref="C13:D13"/>
    <mergeCell ref="C14:D14"/>
    <mergeCell ref="C15:D15"/>
    <mergeCell ref="C16:D16"/>
    <mergeCell ref="C17:D17"/>
    <mergeCell ref="C39:D39"/>
    <mergeCell ref="C40:D40"/>
    <mergeCell ref="C41:D41"/>
    <mergeCell ref="C43:D43"/>
    <mergeCell ref="C42:D42"/>
    <mergeCell ref="C33:D33"/>
    <mergeCell ref="C34:D34"/>
    <mergeCell ref="C35:D35"/>
    <mergeCell ref="C36:D36"/>
    <mergeCell ref="C38:D38"/>
    <mergeCell ref="C37:D37"/>
    <mergeCell ref="F22:G22"/>
    <mergeCell ref="C25:D25"/>
    <mergeCell ref="B26:H26"/>
    <mergeCell ref="F19:G19"/>
    <mergeCell ref="F14:G14"/>
    <mergeCell ref="F15:G15"/>
    <mergeCell ref="F16:G16"/>
    <mergeCell ref="F17:G17"/>
    <mergeCell ref="F18:G18"/>
    <mergeCell ref="C22:D22"/>
    <mergeCell ref="C32:D32"/>
    <mergeCell ref="F7:G7"/>
    <mergeCell ref="B2:H2"/>
    <mergeCell ref="B3:H3"/>
    <mergeCell ref="F4:G4"/>
    <mergeCell ref="F5:G5"/>
    <mergeCell ref="F6:G6"/>
    <mergeCell ref="C4:D4"/>
    <mergeCell ref="C5:D5"/>
    <mergeCell ref="C6:D6"/>
    <mergeCell ref="C7:D7"/>
    <mergeCell ref="C27:H27"/>
    <mergeCell ref="B28:H28"/>
    <mergeCell ref="B31:H31"/>
    <mergeCell ref="F20:G20"/>
    <mergeCell ref="F21:G21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B2:R66"/>
  <sheetViews>
    <sheetView showGridLines="0" zoomScaleNormal="100" workbookViewId="0">
      <pane ySplit="2" topLeftCell="A3" activePane="bottomLeft" state="frozen"/>
      <selection pane="bottomLeft" activeCell="S63" sqref="S63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855468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4" width="15.7109375" style="50" hidden="1" customWidth="1" outlineLevel="1"/>
    <col min="15" max="16" width="15.7109375" style="238" hidden="1" customWidth="1" outlineLevel="1"/>
    <col min="17" max="17" width="9.140625" style="50" collapsed="1"/>
    <col min="18" max="16384" width="9.140625" style="50"/>
  </cols>
  <sheetData>
    <row r="2" spans="2:18" ht="15.75" customHeight="1">
      <c r="B2" s="680" t="s">
        <v>2321</v>
      </c>
      <c r="C2" s="680"/>
      <c r="D2" s="680"/>
      <c r="E2" s="680"/>
      <c r="F2" s="680"/>
      <c r="G2" s="680"/>
      <c r="H2" s="680"/>
      <c r="Q2" s="679" t="s">
        <v>1986</v>
      </c>
      <c r="R2" s="679"/>
    </row>
    <row r="3" spans="2:18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8" ht="15.75" hidden="1" customHeight="1" outlineLevel="1">
      <c r="B4" s="513"/>
      <c r="C4" s="677" t="s">
        <v>20</v>
      </c>
      <c r="D4" s="677"/>
      <c r="E4" s="78"/>
      <c r="F4" s="678">
        <v>750</v>
      </c>
      <c r="G4" s="678"/>
      <c r="H4" s="73"/>
    </row>
    <row r="5" spans="2:18" ht="15.75" hidden="1" customHeight="1" outlineLevel="1">
      <c r="B5" s="513"/>
      <c r="C5" s="677" t="s">
        <v>21</v>
      </c>
      <c r="D5" s="677"/>
      <c r="E5" s="78"/>
      <c r="F5" s="678">
        <v>557</v>
      </c>
      <c r="G5" s="678"/>
      <c r="H5" s="73"/>
    </row>
    <row r="6" spans="2:18" ht="15.75" hidden="1" customHeight="1" outlineLevel="1">
      <c r="B6" s="513"/>
      <c r="C6" s="677" t="s">
        <v>22</v>
      </c>
      <c r="D6" s="677"/>
      <c r="E6" s="78"/>
      <c r="F6" s="678">
        <v>285</v>
      </c>
      <c r="G6" s="678"/>
      <c r="H6" s="73"/>
    </row>
    <row r="7" spans="2:18" ht="15.75" hidden="1" customHeight="1" outlineLevel="1">
      <c r="B7" s="513"/>
      <c r="C7" s="677" t="s">
        <v>23</v>
      </c>
      <c r="D7" s="677"/>
      <c r="E7" s="78"/>
      <c r="F7" s="678">
        <v>170</v>
      </c>
      <c r="G7" s="678"/>
      <c r="H7" s="73"/>
    </row>
    <row r="8" spans="2:18" ht="15.75" hidden="1" customHeight="1" outlineLevel="1">
      <c r="B8" s="513"/>
      <c r="C8" s="677" t="s">
        <v>24</v>
      </c>
      <c r="D8" s="677"/>
      <c r="E8" s="78"/>
      <c r="F8" s="678">
        <v>57</v>
      </c>
      <c r="G8" s="678"/>
      <c r="H8" s="73"/>
    </row>
    <row r="9" spans="2:18" ht="15.75" hidden="1" customHeight="1" outlineLevel="1">
      <c r="B9" s="513"/>
      <c r="C9" s="677" t="s">
        <v>40</v>
      </c>
      <c r="D9" s="677"/>
      <c r="E9" s="78"/>
      <c r="F9" s="678">
        <v>950</v>
      </c>
      <c r="G9" s="678"/>
      <c r="H9" s="73"/>
    </row>
    <row r="10" spans="2:18" ht="15.75" hidden="1" customHeight="1" outlineLevel="1">
      <c r="B10" s="513"/>
      <c r="C10" s="677" t="s">
        <v>25</v>
      </c>
      <c r="D10" s="677"/>
      <c r="E10" s="78"/>
      <c r="F10" s="678">
        <v>1400</v>
      </c>
      <c r="G10" s="678"/>
      <c r="H10" s="73"/>
    </row>
    <row r="11" spans="2:18" ht="15.75" hidden="1" customHeight="1" outlineLevel="1">
      <c r="B11" s="513"/>
      <c r="C11" s="677" t="s">
        <v>26</v>
      </c>
      <c r="D11" s="677"/>
      <c r="E11" s="78"/>
      <c r="F11" s="678">
        <v>10</v>
      </c>
      <c r="G11" s="678"/>
      <c r="H11" s="73"/>
    </row>
    <row r="12" spans="2:18" ht="15.75" hidden="1" customHeight="1" outlineLevel="1">
      <c r="B12" s="513"/>
      <c r="C12" s="677" t="s">
        <v>27</v>
      </c>
      <c r="D12" s="677"/>
      <c r="E12" s="78"/>
      <c r="F12" s="678">
        <v>5</v>
      </c>
      <c r="G12" s="678"/>
      <c r="H12" s="73"/>
    </row>
    <row r="13" spans="2:18" ht="15.75" hidden="1" customHeight="1" outlineLevel="1">
      <c r="B13" s="513"/>
      <c r="C13" s="677" t="s">
        <v>28</v>
      </c>
      <c r="D13" s="677"/>
      <c r="E13" s="78"/>
      <c r="F13" s="678">
        <v>225</v>
      </c>
      <c r="G13" s="678"/>
      <c r="H13" s="73"/>
    </row>
    <row r="14" spans="2:18" ht="15.75" hidden="1" customHeight="1" outlineLevel="1">
      <c r="B14" s="513"/>
      <c r="C14" s="677" t="s">
        <v>29</v>
      </c>
      <c r="D14" s="677"/>
      <c r="E14" s="78"/>
      <c r="F14" s="678">
        <v>250</v>
      </c>
      <c r="G14" s="678"/>
      <c r="H14" s="73"/>
    </row>
    <row r="15" spans="2:18" ht="15.75" hidden="1" customHeight="1" outlineLevel="1">
      <c r="B15" s="513"/>
      <c r="C15" s="677" t="s">
        <v>30</v>
      </c>
      <c r="D15" s="677"/>
      <c r="E15" s="78"/>
      <c r="F15" s="678">
        <v>300</v>
      </c>
      <c r="G15" s="678"/>
      <c r="H15" s="73"/>
    </row>
    <row r="16" spans="2:18" ht="15.75" hidden="1" customHeight="1" outlineLevel="1">
      <c r="B16" s="513"/>
      <c r="C16" s="677" t="s">
        <v>31</v>
      </c>
      <c r="D16" s="677"/>
      <c r="E16" s="78"/>
      <c r="F16" s="678">
        <v>635</v>
      </c>
      <c r="G16" s="678"/>
      <c r="H16" s="73"/>
    </row>
    <row r="17" spans="2:16" ht="15.75" hidden="1" customHeight="1" outlineLevel="1">
      <c r="B17" s="513"/>
      <c r="C17" s="677" t="s">
        <v>32</v>
      </c>
      <c r="D17" s="677"/>
      <c r="E17" s="78"/>
      <c r="F17" s="678" t="s">
        <v>2312</v>
      </c>
      <c r="G17" s="678"/>
      <c r="H17" s="73"/>
    </row>
    <row r="18" spans="2:16" ht="15.75" hidden="1" customHeight="1" outlineLevel="1">
      <c r="B18" s="513"/>
      <c r="C18" s="677" t="s">
        <v>34</v>
      </c>
      <c r="D18" s="677"/>
      <c r="E18" s="78"/>
      <c r="F18" s="678" t="s">
        <v>35</v>
      </c>
      <c r="G18" s="678"/>
      <c r="H18" s="73"/>
    </row>
    <row r="19" spans="2:16" ht="15.75" hidden="1" customHeight="1" outlineLevel="1">
      <c r="B19" s="513"/>
      <c r="C19" s="677" t="s">
        <v>41</v>
      </c>
      <c r="D19" s="677"/>
      <c r="E19" s="78"/>
      <c r="F19" s="678" t="s">
        <v>864</v>
      </c>
      <c r="G19" s="678"/>
      <c r="H19" s="73"/>
    </row>
    <row r="20" spans="2:16" ht="15.75" hidden="1" customHeight="1" outlineLevel="1">
      <c r="B20" s="513"/>
      <c r="C20" s="682" t="s">
        <v>183</v>
      </c>
      <c r="D20" s="682"/>
      <c r="E20" s="78"/>
      <c r="F20" s="678"/>
      <c r="G20" s="678"/>
      <c r="H20" s="73"/>
    </row>
    <row r="21" spans="2:16" ht="15.75" hidden="1" customHeight="1" outlineLevel="1">
      <c r="B21" s="513"/>
      <c r="C21" s="682" t="s">
        <v>184</v>
      </c>
      <c r="D21" s="682"/>
      <c r="E21" s="78"/>
      <c r="F21" s="678"/>
      <c r="G21" s="678"/>
      <c r="H21" s="73"/>
    </row>
    <row r="22" spans="2:16" ht="15.75" hidden="1" customHeight="1" outlineLevel="1">
      <c r="B22" s="513"/>
      <c r="C22" s="682" t="s">
        <v>186</v>
      </c>
      <c r="D22" s="682"/>
      <c r="E22" s="78"/>
      <c r="F22" s="678"/>
      <c r="G22" s="678"/>
      <c r="H22" s="73"/>
    </row>
    <row r="23" spans="2:16" ht="15.75" hidden="1" customHeight="1" outlineLevel="1">
      <c r="B23" s="513"/>
      <c r="C23" s="682" t="s">
        <v>39</v>
      </c>
      <c r="D23" s="682"/>
      <c r="E23" s="78"/>
      <c r="F23" s="678"/>
      <c r="G23" s="678"/>
      <c r="H23" s="73"/>
    </row>
    <row r="24" spans="2:16" ht="15.75" customHeight="1" collapsed="1">
      <c r="B24" s="69"/>
      <c r="C24" s="70"/>
      <c r="D24" s="70"/>
      <c r="E24" s="178"/>
      <c r="F24" s="70"/>
      <c r="G24" s="70"/>
      <c r="H24" s="71"/>
    </row>
    <row r="25" spans="2:16" ht="15.75" customHeight="1" outlineLevel="1">
      <c r="B25" s="64" t="s">
        <v>43</v>
      </c>
      <c r="C25" s="213" t="s">
        <v>48</v>
      </c>
      <c r="D25" s="213"/>
      <c r="E25" s="175" t="s">
        <v>1</v>
      </c>
      <c r="F25" s="213" t="s">
        <v>1</v>
      </c>
      <c r="G25" s="213" t="s">
        <v>44</v>
      </c>
      <c r="H25" s="65" t="s">
        <v>45</v>
      </c>
    </row>
    <row r="26" spans="2:16" ht="15.75" customHeight="1" outlineLevel="1">
      <c r="B26" s="512">
        <v>1850</v>
      </c>
      <c r="C26" s="677" t="s">
        <v>173</v>
      </c>
      <c r="D26" s="677"/>
      <c r="E26" s="165">
        <f>31300+115</f>
        <v>31415</v>
      </c>
      <c r="F26" s="168">
        <f>E26*'Прайс-лист'!I3*(1-'Прайс-лист'!$E$3)</f>
        <v>25132</v>
      </c>
      <c r="G26" s="512"/>
      <c r="H26" s="169">
        <f>F26</f>
        <v>25132</v>
      </c>
    </row>
    <row r="27" spans="2:16" ht="15.75" hidden="1" customHeight="1" outlineLevel="2">
      <c r="B27" s="686" t="s">
        <v>1768</v>
      </c>
      <c r="C27" s="686"/>
      <c r="D27" s="686"/>
      <c r="E27" s="686"/>
      <c r="F27" s="686"/>
      <c r="G27" s="686"/>
      <c r="H27" s="686"/>
    </row>
    <row r="28" spans="2:16" ht="389.25" hidden="1" customHeight="1" outlineLevel="2">
      <c r="B28" s="512"/>
      <c r="C28" s="690" t="s">
        <v>2330</v>
      </c>
      <c r="D28" s="690"/>
      <c r="E28" s="690"/>
      <c r="F28" s="690"/>
      <c r="G28" s="690"/>
      <c r="H28" s="690"/>
    </row>
    <row r="29" spans="2:16" ht="15.75" customHeight="1" outlineLevel="1" collapsed="1">
      <c r="B29" s="686" t="s">
        <v>1936</v>
      </c>
      <c r="C29" s="686"/>
      <c r="D29" s="686"/>
      <c r="E29" s="686"/>
      <c r="F29" s="686"/>
      <c r="G29" s="686"/>
      <c r="H29" s="686"/>
    </row>
    <row r="30" spans="2:16" ht="15.75" customHeight="1" outlineLevel="1">
      <c r="B30" s="520">
        <v>2487</v>
      </c>
      <c r="C30" s="521" t="s">
        <v>5</v>
      </c>
      <c r="D30" s="100" t="s">
        <v>840</v>
      </c>
      <c r="E30" s="200">
        <v>1025</v>
      </c>
      <c r="F30" s="168">
        <f>E30*'Прайс-лист'!I3*(1-'Прайс-лист'!$E$3)</f>
        <v>820</v>
      </c>
      <c r="G30" s="137">
        <v>0</v>
      </c>
      <c r="H30" s="169">
        <f>F30*G30</f>
        <v>0</v>
      </c>
      <c r="J30" s="235" t="s">
        <v>840</v>
      </c>
      <c r="K30" s="235" t="s">
        <v>840</v>
      </c>
      <c r="L30" s="235" t="s">
        <v>840</v>
      </c>
      <c r="M30" s="235" t="s">
        <v>840</v>
      </c>
      <c r="N30" s="235" t="s">
        <v>1983</v>
      </c>
      <c r="O30" s="235" t="s">
        <v>840</v>
      </c>
      <c r="P30" s="235" t="s">
        <v>840</v>
      </c>
    </row>
    <row r="31" spans="2:16" ht="15.75" customHeight="1" outlineLevel="1">
      <c r="B31" s="532">
        <v>2001</v>
      </c>
      <c r="C31" s="682" t="s">
        <v>2153</v>
      </c>
      <c r="D31" s="682"/>
      <c r="E31" s="200">
        <v>23</v>
      </c>
      <c r="F31" s="168">
        <f>E31*'Прайс-лист'!I3*(1-'Прайс-лист'!$E$3)</f>
        <v>18.400000000000002</v>
      </c>
      <c r="G31" s="137">
        <v>0</v>
      </c>
      <c r="H31" s="169">
        <f t="shared" ref="H31:H35" si="0">F31*G31</f>
        <v>0</v>
      </c>
      <c r="J31" s="237" t="s">
        <v>1762</v>
      </c>
      <c r="K31" s="240" t="s">
        <v>2147</v>
      </c>
      <c r="L31" s="240" t="s">
        <v>2150</v>
      </c>
      <c r="M31" s="396" t="s">
        <v>1973</v>
      </c>
      <c r="N31" s="396" t="s">
        <v>1975</v>
      </c>
      <c r="O31" s="237" t="s">
        <v>1765</v>
      </c>
      <c r="P31" s="240" t="s">
        <v>1956</v>
      </c>
    </row>
    <row r="32" spans="2:16" ht="15.75" customHeight="1" outlineLevel="1">
      <c r="B32" s="526"/>
      <c r="C32" s="523" t="s">
        <v>2175</v>
      </c>
      <c r="D32" s="525" t="s">
        <v>840</v>
      </c>
      <c r="E32" s="200">
        <v>5000</v>
      </c>
      <c r="F32" s="168">
        <f>E32*'Прайс-лист'!I3*(1-'Прайс-лист'!$E$3)</f>
        <v>4000</v>
      </c>
      <c r="G32" s="137">
        <v>0</v>
      </c>
      <c r="H32" s="169">
        <f t="shared" si="0"/>
        <v>0</v>
      </c>
      <c r="J32" s="237" t="s">
        <v>1939</v>
      </c>
      <c r="K32" s="237" t="s">
        <v>2148</v>
      </c>
      <c r="L32" s="237" t="s">
        <v>2151</v>
      </c>
      <c r="M32" s="396" t="s">
        <v>1974</v>
      </c>
      <c r="N32" s="396" t="s">
        <v>1976</v>
      </c>
      <c r="O32" s="237" t="s">
        <v>1766</v>
      </c>
      <c r="P32" s="235" t="s">
        <v>1955</v>
      </c>
    </row>
    <row r="33" spans="2:16" ht="15.75" customHeight="1" outlineLevel="1">
      <c r="B33" s="526"/>
      <c r="C33" s="523" t="s">
        <v>2175</v>
      </c>
      <c r="D33" s="525" t="s">
        <v>840</v>
      </c>
      <c r="E33" s="200">
        <v>6050</v>
      </c>
      <c r="F33" s="168">
        <f>E33*'Прайс-лист'!I3*(1-'Прайс-лист'!$E$3)</f>
        <v>4840</v>
      </c>
      <c r="G33" s="137">
        <v>0</v>
      </c>
      <c r="H33" s="169">
        <f t="shared" si="0"/>
        <v>0</v>
      </c>
      <c r="J33" s="237" t="s">
        <v>1938</v>
      </c>
      <c r="K33" s="237" t="s">
        <v>2149</v>
      </c>
      <c r="L33" s="237" t="s">
        <v>2152</v>
      </c>
      <c r="M33" s="373"/>
      <c r="N33" s="396" t="s">
        <v>1977</v>
      </c>
      <c r="O33" s="237" t="s">
        <v>1767</v>
      </c>
      <c r="P33" s="237"/>
    </row>
    <row r="34" spans="2:16" ht="15.75" customHeight="1" outlineLevel="1">
      <c r="B34" s="526">
        <v>2004</v>
      </c>
      <c r="C34" s="523" t="s">
        <v>842</v>
      </c>
      <c r="D34" s="525" t="s">
        <v>840</v>
      </c>
      <c r="E34" s="200">
        <v>0</v>
      </c>
      <c r="F34" s="168">
        <f>E34*'Прайс-лист'!I3*(1-'Прайс-лист'!$E$3)</f>
        <v>0</v>
      </c>
      <c r="G34" s="137">
        <v>0</v>
      </c>
      <c r="H34" s="169">
        <f t="shared" si="0"/>
        <v>0</v>
      </c>
      <c r="J34" s="240" t="s">
        <v>1763</v>
      </c>
      <c r="K34" s="235"/>
      <c r="L34" s="237"/>
      <c r="M34" s="237"/>
      <c r="N34" s="396" t="s">
        <v>1978</v>
      </c>
      <c r="O34" s="240" t="s">
        <v>2082</v>
      </c>
      <c r="P34" s="240"/>
    </row>
    <row r="35" spans="2:16" ht="15.75" customHeight="1" outlineLevel="1">
      <c r="B35" s="526">
        <v>3097</v>
      </c>
      <c r="C35" s="524" t="s">
        <v>1982</v>
      </c>
      <c r="D35" s="525" t="s">
        <v>1983</v>
      </c>
      <c r="E35" s="200">
        <v>400</v>
      </c>
      <c r="F35" s="168">
        <f>E35*'Прайс-лист'!I3*(1-'Прайс-лист'!$E$3)</f>
        <v>320</v>
      </c>
      <c r="G35" s="137">
        <v>0</v>
      </c>
      <c r="H35" s="169">
        <f t="shared" si="0"/>
        <v>0</v>
      </c>
      <c r="J35" s="240" t="s">
        <v>1764</v>
      </c>
      <c r="M35" s="239"/>
      <c r="N35" s="396" t="s">
        <v>1979</v>
      </c>
      <c r="O35" s="239"/>
      <c r="P35" s="239"/>
    </row>
    <row r="36" spans="2:16" ht="15.75" customHeight="1" outlineLevel="1">
      <c r="B36" s="526">
        <v>3508</v>
      </c>
      <c r="C36" s="647" t="s">
        <v>1760</v>
      </c>
      <c r="D36" s="391" t="s">
        <v>840</v>
      </c>
      <c r="E36" s="200">
        <v>1900</v>
      </c>
      <c r="F36" s="168">
        <f>E36*'Прайс-лист'!I3*(1-'Прайс-лист'!$E$3)</f>
        <v>1520</v>
      </c>
      <c r="G36" s="137">
        <v>0</v>
      </c>
      <c r="H36" s="169">
        <f>F36*G36</f>
        <v>0</v>
      </c>
      <c r="M36" s="238"/>
      <c r="N36" s="396" t="s">
        <v>1980</v>
      </c>
    </row>
    <row r="37" spans="2:16" ht="15.75" customHeight="1" outlineLevel="1">
      <c r="B37" s="522" t="s">
        <v>1951</v>
      </c>
      <c r="C37" s="528" t="s">
        <v>1954</v>
      </c>
      <c r="D37" s="391" t="s">
        <v>840</v>
      </c>
      <c r="E37" s="200">
        <v>0</v>
      </c>
      <c r="F37" s="168">
        <f>E37*'Прайс-лист'!I3*(1-'Прайс-лист'!$E$3)</f>
        <v>0</v>
      </c>
      <c r="G37" s="137">
        <v>0</v>
      </c>
      <c r="H37" s="169">
        <f t="shared" ref="H37:H38" si="1">F37*G37</f>
        <v>0</v>
      </c>
      <c r="M37" s="238"/>
      <c r="N37" s="396" t="s">
        <v>1981</v>
      </c>
    </row>
    <row r="38" spans="2:16" ht="15.75" customHeight="1" outlineLevel="1">
      <c r="B38" s="527">
        <v>2143</v>
      </c>
      <c r="C38" s="683" t="s">
        <v>1931</v>
      </c>
      <c r="D38" s="683"/>
      <c r="E38" s="200">
        <v>205</v>
      </c>
      <c r="F38" s="168">
        <f>E38*'Прайс-лист'!I3*(1-'Прайс-лист'!$E$3)</f>
        <v>164</v>
      </c>
      <c r="G38" s="137">
        <v>0</v>
      </c>
      <c r="H38" s="169">
        <f t="shared" si="1"/>
        <v>0</v>
      </c>
      <c r="M38" s="238"/>
      <c r="N38" s="238"/>
    </row>
    <row r="39" spans="2:16" ht="15.75" customHeight="1" outlineLevel="1">
      <c r="B39" s="526"/>
      <c r="C39" s="682" t="s">
        <v>2104</v>
      </c>
      <c r="D39" s="682"/>
      <c r="E39" s="165" t="s">
        <v>2322</v>
      </c>
      <c r="F39" s="533" t="s">
        <v>2322</v>
      </c>
      <c r="G39" s="137">
        <v>0</v>
      </c>
      <c r="H39" s="533" t="s">
        <v>80</v>
      </c>
      <c r="M39" s="238"/>
      <c r="N39" s="143" t="s">
        <v>1778</v>
      </c>
    </row>
    <row r="40" spans="2:16" ht="15.75" customHeight="1" outlineLevel="1">
      <c r="B40" s="684" t="s">
        <v>6</v>
      </c>
      <c r="C40" s="684"/>
      <c r="D40" s="684"/>
      <c r="E40" s="684"/>
      <c r="F40" s="684"/>
      <c r="G40" s="684"/>
      <c r="H40" s="684"/>
    </row>
    <row r="41" spans="2:16" ht="15.75" customHeight="1" outlineLevel="1">
      <c r="B41" s="519">
        <v>414601</v>
      </c>
      <c r="C41" s="687" t="s">
        <v>1950</v>
      </c>
      <c r="D41" s="687"/>
      <c r="E41" s="182">
        <v>71</v>
      </c>
      <c r="F41" s="168">
        <f>E41*'Прайс-лист'!I3*(1-'Прайс-лист'!$E$3)</f>
        <v>56.800000000000004</v>
      </c>
      <c r="G41" s="137">
        <v>0</v>
      </c>
      <c r="H41" s="169">
        <f t="shared" ref="H41:H43" si="2">F41*G41</f>
        <v>0</v>
      </c>
      <c r="M41" s="143"/>
    </row>
    <row r="42" spans="2:16" ht="15.75" customHeight="1" outlineLevel="1">
      <c r="B42" s="519">
        <v>2541</v>
      </c>
      <c r="C42" s="687" t="s">
        <v>2664</v>
      </c>
      <c r="D42" s="687"/>
      <c r="E42" s="182">
        <v>695</v>
      </c>
      <c r="F42" s="168">
        <f>E42*'Прайс-лист'!I3*(1-'Прайс-лист'!$E$3)</f>
        <v>556</v>
      </c>
      <c r="G42" s="137">
        <v>0</v>
      </c>
      <c r="H42" s="169">
        <f t="shared" si="2"/>
        <v>0</v>
      </c>
    </row>
    <row r="43" spans="2:16" ht="15.75" customHeight="1" outlineLevel="1">
      <c r="B43" s="519">
        <v>2542</v>
      </c>
      <c r="C43" s="687" t="s">
        <v>129</v>
      </c>
      <c r="D43" s="687"/>
      <c r="E43" s="182">
        <v>1200</v>
      </c>
      <c r="F43" s="168">
        <f>E43*'Прайс-лист'!I3*(1-'Прайс-лист'!$E$3)</f>
        <v>960</v>
      </c>
      <c r="G43" s="137">
        <v>0</v>
      </c>
      <c r="H43" s="169">
        <f t="shared" si="2"/>
        <v>0</v>
      </c>
    </row>
    <row r="44" spans="2:16" ht="15.75" customHeight="1" outlineLevel="1">
      <c r="B44" s="527">
        <v>2706</v>
      </c>
      <c r="C44" s="683" t="s">
        <v>2105</v>
      </c>
      <c r="D44" s="683"/>
      <c r="E44" s="182">
        <v>686</v>
      </c>
      <c r="F44" s="168">
        <f>E44*'Прайс-лист'!I3*(1-'Прайс-лист'!$E$3)</f>
        <v>548.80000000000007</v>
      </c>
      <c r="G44" s="137">
        <v>0</v>
      </c>
      <c r="H44" s="169">
        <f>F44*G44</f>
        <v>0</v>
      </c>
    </row>
    <row r="45" spans="2:16" ht="15.75" customHeight="1" outlineLevel="1">
      <c r="B45" s="527">
        <v>2705</v>
      </c>
      <c r="C45" s="683" t="s">
        <v>131</v>
      </c>
      <c r="D45" s="683"/>
      <c r="E45" s="182">
        <v>735</v>
      </c>
      <c r="F45" s="168">
        <f>E45*'Прайс-лист'!I3*(1-'Прайс-лист'!$E$3)</f>
        <v>588</v>
      </c>
      <c r="G45" s="137">
        <v>0</v>
      </c>
      <c r="H45" s="169">
        <f>F45*G45</f>
        <v>0</v>
      </c>
    </row>
    <row r="46" spans="2:16" ht="15.75" customHeight="1" outlineLevel="1">
      <c r="B46" s="519">
        <v>2601</v>
      </c>
      <c r="C46" s="687" t="s">
        <v>97</v>
      </c>
      <c r="D46" s="687"/>
      <c r="E46" s="182">
        <v>101</v>
      </c>
      <c r="F46" s="168">
        <f>E46*'Прайс-лист'!I3*(1-'Прайс-лист'!$E$3)</f>
        <v>80.800000000000011</v>
      </c>
      <c r="G46" s="137">
        <v>0</v>
      </c>
      <c r="H46" s="169">
        <f>F46*G46</f>
        <v>0</v>
      </c>
    </row>
    <row r="47" spans="2:16" ht="15.75" customHeight="1" outlineLevel="1">
      <c r="B47" s="522" t="s">
        <v>2320</v>
      </c>
      <c r="C47" s="687" t="s">
        <v>2323</v>
      </c>
      <c r="D47" s="687"/>
      <c r="E47" s="182">
        <v>2165</v>
      </c>
      <c r="F47" s="168">
        <f>E47*'Прайс-лист'!I3*(1-'Прайс-лист'!$E$3)</f>
        <v>1732</v>
      </c>
      <c r="G47" s="137">
        <v>0</v>
      </c>
      <c r="H47" s="169">
        <f t="shared" ref="H47:H48" si="3">F47*G47</f>
        <v>0</v>
      </c>
    </row>
    <row r="48" spans="2:16" ht="15.75" customHeight="1" outlineLevel="1">
      <c r="B48" s="522" t="s">
        <v>2319</v>
      </c>
      <c r="C48" s="687" t="s">
        <v>2324</v>
      </c>
      <c r="D48" s="687"/>
      <c r="E48" s="182">
        <v>2165</v>
      </c>
      <c r="F48" s="168">
        <f>E48*'Прайс-лист'!I3*(1-'Прайс-лист'!$E$3)</f>
        <v>1732</v>
      </c>
      <c r="G48" s="137">
        <v>0</v>
      </c>
      <c r="H48" s="169">
        <f t="shared" si="3"/>
        <v>0</v>
      </c>
    </row>
    <row r="49" spans="2:8" ht="31.5" customHeight="1" outlineLevel="1">
      <c r="B49" s="522">
        <v>2435</v>
      </c>
      <c r="C49" s="687" t="s">
        <v>1940</v>
      </c>
      <c r="D49" s="687"/>
      <c r="E49" s="200">
        <v>755</v>
      </c>
      <c r="F49" s="168">
        <f>E49*'Прайс-лист'!I3*(1-'Прайс-лист'!$E$3)</f>
        <v>604</v>
      </c>
      <c r="G49" s="137">
        <v>0</v>
      </c>
      <c r="H49" s="169">
        <f t="shared" ref="H49:H55" si="4">F49*G49</f>
        <v>0</v>
      </c>
    </row>
    <row r="50" spans="2:8" ht="15.75" customHeight="1" outlineLevel="1">
      <c r="B50" s="522">
        <v>2651</v>
      </c>
      <c r="C50" s="687" t="s">
        <v>132</v>
      </c>
      <c r="D50" s="687"/>
      <c r="E50" s="182">
        <v>440</v>
      </c>
      <c r="F50" s="168">
        <f>E50*'Прайс-лист'!I3*(1-'Прайс-лист'!$E$3)</f>
        <v>352</v>
      </c>
      <c r="G50" s="137">
        <v>0</v>
      </c>
      <c r="H50" s="169">
        <f t="shared" si="4"/>
        <v>0</v>
      </c>
    </row>
    <row r="51" spans="2:8" ht="15.75" customHeight="1" outlineLevel="1">
      <c r="B51" s="522">
        <v>3098</v>
      </c>
      <c r="C51" s="687" t="s">
        <v>856</v>
      </c>
      <c r="D51" s="687"/>
      <c r="E51" s="182">
        <v>40</v>
      </c>
      <c r="F51" s="168">
        <f>E51*'Прайс-лист'!I3*(1-'Прайс-лист'!$E$3)</f>
        <v>32</v>
      </c>
      <c r="G51" s="520">
        <f>IF(G35*G50,1,0)</f>
        <v>0</v>
      </c>
      <c r="H51" s="169">
        <f t="shared" si="4"/>
        <v>0</v>
      </c>
    </row>
    <row r="52" spans="2:8" ht="15.75" customHeight="1" outlineLevel="1">
      <c r="B52" s="522">
        <v>2652</v>
      </c>
      <c r="C52" s="687" t="s">
        <v>2671</v>
      </c>
      <c r="D52" s="687"/>
      <c r="E52" s="182">
        <v>350</v>
      </c>
      <c r="F52" s="168">
        <f>E52*'Прайс-лист'!I3*(1-'Прайс-лист'!$E$3)</f>
        <v>280</v>
      </c>
      <c r="G52" s="137">
        <v>0</v>
      </c>
      <c r="H52" s="169">
        <f t="shared" si="4"/>
        <v>0</v>
      </c>
    </row>
    <row r="53" spans="2:8" ht="15.75" customHeight="1" outlineLevel="1">
      <c r="B53" s="522">
        <v>309801</v>
      </c>
      <c r="C53" s="687" t="s">
        <v>2062</v>
      </c>
      <c r="D53" s="687"/>
      <c r="E53" s="182">
        <v>32</v>
      </c>
      <c r="F53" s="168">
        <f>E53*'Прайс-лист'!I3*(1-'Прайс-лист'!$E$3)</f>
        <v>25.6</v>
      </c>
      <c r="G53" s="520">
        <f>IF(G35*G52,1,0)</f>
        <v>0</v>
      </c>
      <c r="H53" s="169">
        <f t="shared" si="4"/>
        <v>0</v>
      </c>
    </row>
    <row r="54" spans="2:8" ht="15.75" customHeight="1" outlineLevel="1">
      <c r="B54" s="522">
        <v>2417</v>
      </c>
      <c r="C54" s="687" t="s">
        <v>133</v>
      </c>
      <c r="D54" s="687"/>
      <c r="E54" s="182">
        <v>565</v>
      </c>
      <c r="F54" s="168">
        <f>E54*'Прайс-лист'!I3*(1-'Прайс-лист'!$E$3)</f>
        <v>452</v>
      </c>
      <c r="G54" s="137">
        <v>0</v>
      </c>
      <c r="H54" s="169">
        <f t="shared" si="4"/>
        <v>0</v>
      </c>
    </row>
    <row r="55" spans="2:8" ht="15.75" customHeight="1" outlineLevel="1">
      <c r="B55" s="522">
        <v>2743</v>
      </c>
      <c r="C55" s="687" t="s">
        <v>2314</v>
      </c>
      <c r="D55" s="687"/>
      <c r="E55" s="182">
        <v>905</v>
      </c>
      <c r="F55" s="168">
        <f>E55*'Прайс-лист'!I3*(1-'Прайс-лист'!$E$3)</f>
        <v>724</v>
      </c>
      <c r="G55" s="137">
        <v>0</v>
      </c>
      <c r="H55" s="169">
        <f t="shared" si="4"/>
        <v>0</v>
      </c>
    </row>
    <row r="56" spans="2:8" ht="15.75" customHeight="1" outlineLevel="1">
      <c r="B56" s="522"/>
      <c r="C56" s="687" t="s">
        <v>2325</v>
      </c>
      <c r="D56" s="687"/>
      <c r="E56" s="165" t="s">
        <v>2322</v>
      </c>
      <c r="F56" s="533" t="s">
        <v>2322</v>
      </c>
      <c r="G56" s="137">
        <v>0</v>
      </c>
      <c r="H56" s="533" t="s">
        <v>80</v>
      </c>
    </row>
    <row r="57" spans="2:8" ht="15.75" customHeight="1" outlineLevel="1">
      <c r="B57" s="522">
        <v>2718</v>
      </c>
      <c r="C57" s="687" t="s">
        <v>2326</v>
      </c>
      <c r="D57" s="687"/>
      <c r="E57" s="182">
        <v>1380</v>
      </c>
      <c r="F57" s="168">
        <f>E57*'Прайс-лист'!I3*(1-'Прайс-лист'!$E$3)</f>
        <v>1104</v>
      </c>
      <c r="G57" s="137">
        <v>0</v>
      </c>
      <c r="H57" s="169">
        <f t="shared" ref="H57:H58" si="5">F57*G57</f>
        <v>0</v>
      </c>
    </row>
    <row r="58" spans="2:8" ht="15.75" customHeight="1" outlineLevel="1">
      <c r="B58" s="522">
        <v>2744</v>
      </c>
      <c r="C58" s="687" t="s">
        <v>860</v>
      </c>
      <c r="D58" s="687"/>
      <c r="E58" s="182">
        <v>4180</v>
      </c>
      <c r="F58" s="168">
        <f>E58*'Прайс-лист'!I3*(1-'Прайс-лист'!$E$3)</f>
        <v>3344</v>
      </c>
      <c r="G58" s="137">
        <v>0</v>
      </c>
      <c r="H58" s="169">
        <f t="shared" si="5"/>
        <v>0</v>
      </c>
    </row>
    <row r="59" spans="2:8" ht="15.75" customHeight="1" outlineLevel="1">
      <c r="B59" s="522">
        <v>2948</v>
      </c>
      <c r="C59" s="687" t="s">
        <v>8</v>
      </c>
      <c r="D59" s="687"/>
      <c r="E59" s="182">
        <v>280</v>
      </c>
      <c r="F59" s="168">
        <f>E59*'Прайс-лист'!I3*(1-'Прайс-лист'!$E$3)</f>
        <v>224</v>
      </c>
      <c r="G59" s="137">
        <v>0</v>
      </c>
      <c r="H59" s="169">
        <f t="shared" ref="H59:H65" si="6">F59*G59</f>
        <v>0</v>
      </c>
    </row>
    <row r="60" spans="2:8" ht="15.75" customHeight="1" outlineLevel="1">
      <c r="B60" s="522">
        <v>2949</v>
      </c>
      <c r="C60" s="687" t="s">
        <v>74</v>
      </c>
      <c r="D60" s="687"/>
      <c r="E60" s="182">
        <v>310</v>
      </c>
      <c r="F60" s="168">
        <f>E60*'Прайс-лист'!I3*(1-'Прайс-лист'!$E$3)</f>
        <v>248</v>
      </c>
      <c r="G60" s="137">
        <v>0</v>
      </c>
      <c r="H60" s="169">
        <f t="shared" si="6"/>
        <v>0</v>
      </c>
    </row>
    <row r="61" spans="2:8" ht="15.75" customHeight="1" outlineLevel="1">
      <c r="B61" s="522">
        <v>2997</v>
      </c>
      <c r="C61" s="687" t="s">
        <v>10</v>
      </c>
      <c r="D61" s="687"/>
      <c r="E61" s="182">
        <v>930</v>
      </c>
      <c r="F61" s="168">
        <f>E61*'Прайс-лист'!I3*(1-'Прайс-лист'!$E$3)</f>
        <v>744</v>
      </c>
      <c r="G61" s="137">
        <v>0</v>
      </c>
      <c r="H61" s="169">
        <f t="shared" si="6"/>
        <v>0</v>
      </c>
    </row>
    <row r="62" spans="2:8" ht="15.75" customHeight="1" outlineLevel="1">
      <c r="B62" s="519">
        <v>299901</v>
      </c>
      <c r="C62" s="687" t="s">
        <v>2315</v>
      </c>
      <c r="D62" s="687"/>
      <c r="E62" s="182">
        <v>400</v>
      </c>
      <c r="F62" s="168">
        <f>E62*'Прайс-лист'!I3*(1-'Прайс-лист'!$E$3)</f>
        <v>320</v>
      </c>
      <c r="G62" s="137">
        <v>0</v>
      </c>
      <c r="H62" s="169">
        <f t="shared" si="6"/>
        <v>0</v>
      </c>
    </row>
    <row r="63" spans="2:8" ht="15.75" customHeight="1" outlineLevel="1">
      <c r="B63" s="519">
        <v>2998</v>
      </c>
      <c r="C63" s="687" t="s">
        <v>2317</v>
      </c>
      <c r="D63" s="687"/>
      <c r="E63" s="182">
        <v>280</v>
      </c>
      <c r="F63" s="168">
        <f>E63*'Прайс-лист'!I3*(1-'Прайс-лист'!$E$3)</f>
        <v>224</v>
      </c>
      <c r="G63" s="137">
        <v>0</v>
      </c>
      <c r="H63" s="169">
        <f t="shared" si="6"/>
        <v>0</v>
      </c>
    </row>
    <row r="64" spans="2:8" ht="15.75" customHeight="1" outlineLevel="1">
      <c r="B64" s="519">
        <v>2999</v>
      </c>
      <c r="C64" s="687" t="s">
        <v>2316</v>
      </c>
      <c r="D64" s="687"/>
      <c r="E64" s="182">
        <v>144</v>
      </c>
      <c r="F64" s="168">
        <f>E64*'Прайс-лист'!I3*(1-'Прайс-лист'!$E$3)</f>
        <v>115.2</v>
      </c>
      <c r="G64" s="137">
        <v>0</v>
      </c>
      <c r="H64" s="169">
        <f t="shared" si="6"/>
        <v>0</v>
      </c>
    </row>
    <row r="65" spans="2:8" ht="15.75" customHeight="1" outlineLevel="1">
      <c r="B65" s="519">
        <v>2400</v>
      </c>
      <c r="C65" s="687" t="s">
        <v>2313</v>
      </c>
      <c r="D65" s="687"/>
      <c r="E65" s="182">
        <v>1550</v>
      </c>
      <c r="F65" s="168">
        <f>E65*'Прайс-лист'!I3*(1-'Прайс-лист'!$E$3)</f>
        <v>1240</v>
      </c>
      <c r="G65" s="137">
        <v>0</v>
      </c>
      <c r="H65" s="169">
        <f t="shared" si="6"/>
        <v>0</v>
      </c>
    </row>
    <row r="66" spans="2:8" ht="15.75" customHeight="1" outlineLevel="1">
      <c r="B66" s="3"/>
      <c r="C66" s="52"/>
      <c r="D66" s="52"/>
      <c r="E66" s="176"/>
      <c r="F66" s="1"/>
      <c r="G66" s="27" t="s">
        <v>11</v>
      </c>
      <c r="H66" s="170">
        <f>SUM(H26:H65)</f>
        <v>25132</v>
      </c>
    </row>
  </sheetData>
  <mergeCells count="76">
    <mergeCell ref="C5:D5"/>
    <mergeCell ref="F5:G5"/>
    <mergeCell ref="B2:H2"/>
    <mergeCell ref="Q2:R2"/>
    <mergeCell ref="B3:H3"/>
    <mergeCell ref="C4:D4"/>
    <mergeCell ref="F4:G4"/>
    <mergeCell ref="C6:D6"/>
    <mergeCell ref="F6:G6"/>
    <mergeCell ref="C7:D7"/>
    <mergeCell ref="F7:G7"/>
    <mergeCell ref="C8:D8"/>
    <mergeCell ref="F8:G8"/>
    <mergeCell ref="C9:D9"/>
    <mergeCell ref="F9:G9"/>
    <mergeCell ref="C10:D10"/>
    <mergeCell ref="F10:G10"/>
    <mergeCell ref="C11:D11"/>
    <mergeCell ref="F11:G11"/>
    <mergeCell ref="C12:D12"/>
    <mergeCell ref="F12:G12"/>
    <mergeCell ref="C13:D13"/>
    <mergeCell ref="F13:G13"/>
    <mergeCell ref="C14:D14"/>
    <mergeCell ref="F14:G14"/>
    <mergeCell ref="C15:D15"/>
    <mergeCell ref="F15:G15"/>
    <mergeCell ref="C16:D16"/>
    <mergeCell ref="F16:G16"/>
    <mergeCell ref="C17:D17"/>
    <mergeCell ref="F17:G17"/>
    <mergeCell ref="C18:D18"/>
    <mergeCell ref="F18:G18"/>
    <mergeCell ref="C19:D19"/>
    <mergeCell ref="F19:G19"/>
    <mergeCell ref="C20:D20"/>
    <mergeCell ref="F20:G20"/>
    <mergeCell ref="C21:D21"/>
    <mergeCell ref="F21:G21"/>
    <mergeCell ref="C22:D22"/>
    <mergeCell ref="F22:G22"/>
    <mergeCell ref="C23:D23"/>
    <mergeCell ref="F23:G23"/>
    <mergeCell ref="C26:D26"/>
    <mergeCell ref="B27:H27"/>
    <mergeCell ref="C28:H28"/>
    <mergeCell ref="B29:H29"/>
    <mergeCell ref="C31:D31"/>
    <mergeCell ref="C38:D38"/>
    <mergeCell ref="C39:D39"/>
    <mergeCell ref="B40:H40"/>
    <mergeCell ref="C41:D41"/>
    <mergeCell ref="C42:D42"/>
    <mergeCell ref="C43:D43"/>
    <mergeCell ref="C47:D47"/>
    <mergeCell ref="C48:D48"/>
    <mergeCell ref="C44:D44"/>
    <mergeCell ref="C45:D45"/>
    <mergeCell ref="C46:D46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64:D64"/>
    <mergeCell ref="C65:D65"/>
    <mergeCell ref="C59:D59"/>
    <mergeCell ref="C60:D60"/>
    <mergeCell ref="C61:D61"/>
    <mergeCell ref="C62:D62"/>
    <mergeCell ref="C63:D63"/>
  </mergeCells>
  <dataValidations count="8">
    <dataValidation type="list" allowBlank="1" showInputMessage="1" showErrorMessage="1" sqref="D37">
      <formula1>$P$30:$P$32</formula1>
    </dataValidation>
    <dataValidation type="list" allowBlank="1" showInputMessage="1" showErrorMessage="1" sqref="D32">
      <formula1>$K$30:$K$33</formula1>
    </dataValidation>
    <dataValidation type="list" allowBlank="1" showInputMessage="1" showErrorMessage="1" sqref="D35">
      <formula1>$N$30:$N$39</formula1>
    </dataValidation>
    <dataValidation type="list" allowBlank="1" showInputMessage="1" showErrorMessage="1" sqref="D34">
      <formula1>$M$30:$M$32</formula1>
    </dataValidation>
    <dataValidation type="list" allowBlank="1" showInputMessage="1" showErrorMessage="1" sqref="D36">
      <formula1>$O$30:$O$34</formula1>
    </dataValidation>
    <dataValidation type="list" allowBlank="1" showInputMessage="1" showErrorMessage="1" sqref="D33">
      <formula1>$L$30:$L$33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55 D58">
      <formula1>$O$30:$O$33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2:M46"/>
  <sheetViews>
    <sheetView showGridLines="0" workbookViewId="0">
      <pane ySplit="2" topLeftCell="A3" activePane="bottomLeft" state="frozen"/>
      <selection pane="bottomLeft" activeCell="C29" sqref="C29:C30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 customWidth="1"/>
    <col min="10" max="11" width="19.5703125" style="50" hidden="1" customWidth="1" outlineLevel="1"/>
    <col min="12" max="12" width="9.140625" style="50" collapsed="1"/>
    <col min="13" max="16384" width="9.140625" style="50"/>
  </cols>
  <sheetData>
    <row r="2" spans="2:13" ht="15.75" customHeight="1">
      <c r="B2" s="680" t="s">
        <v>283</v>
      </c>
      <c r="C2" s="680"/>
      <c r="D2" s="680"/>
      <c r="E2" s="680"/>
      <c r="F2" s="680"/>
      <c r="G2" s="680"/>
      <c r="H2" s="680"/>
      <c r="L2" s="679" t="s">
        <v>1986</v>
      </c>
      <c r="M2" s="679"/>
    </row>
    <row r="3" spans="2:13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3" ht="15.75" hidden="1" customHeight="1" outlineLevel="1">
      <c r="B4" s="67"/>
      <c r="C4" s="677" t="s">
        <v>20</v>
      </c>
      <c r="D4" s="677"/>
      <c r="E4" s="78"/>
      <c r="F4" s="715">
        <v>420</v>
      </c>
      <c r="G4" s="715"/>
      <c r="H4" s="73"/>
    </row>
    <row r="5" spans="2:13" ht="15.75" hidden="1" customHeight="1" outlineLevel="1">
      <c r="B5" s="67"/>
      <c r="C5" s="677" t="s">
        <v>21</v>
      </c>
      <c r="D5" s="677"/>
      <c r="E5" s="78"/>
      <c r="F5" s="715">
        <v>300</v>
      </c>
      <c r="G5" s="715"/>
      <c r="H5" s="73"/>
    </row>
    <row r="6" spans="2:13" ht="15.75" hidden="1" customHeight="1" outlineLevel="1">
      <c r="B6" s="67"/>
      <c r="C6" s="677" t="s">
        <v>22</v>
      </c>
      <c r="D6" s="677"/>
      <c r="E6" s="78"/>
      <c r="F6" s="715">
        <v>205</v>
      </c>
      <c r="G6" s="715"/>
      <c r="H6" s="73"/>
    </row>
    <row r="7" spans="2:13" ht="15.75" hidden="1" customHeight="1" outlineLevel="1">
      <c r="B7" s="67"/>
      <c r="C7" s="677" t="s">
        <v>23</v>
      </c>
      <c r="D7" s="677"/>
      <c r="E7" s="78"/>
      <c r="F7" s="715">
        <v>105</v>
      </c>
      <c r="G7" s="715"/>
      <c r="H7" s="73"/>
    </row>
    <row r="8" spans="2:13" ht="15.75" hidden="1" customHeight="1" outlineLevel="1">
      <c r="B8" s="67"/>
      <c r="C8" s="677" t="s">
        <v>24</v>
      </c>
      <c r="D8" s="677"/>
      <c r="E8" s="78"/>
      <c r="F8" s="715">
        <v>48</v>
      </c>
      <c r="G8" s="715"/>
      <c r="H8" s="73"/>
    </row>
    <row r="9" spans="2:13" ht="15.75" hidden="1" customHeight="1" outlineLevel="1">
      <c r="B9" s="67"/>
      <c r="C9" s="677" t="s">
        <v>40</v>
      </c>
      <c r="D9" s="677"/>
      <c r="E9" s="78"/>
      <c r="F9" s="715">
        <v>88</v>
      </c>
      <c r="G9" s="715"/>
      <c r="H9" s="73"/>
    </row>
    <row r="10" spans="2:13" ht="15.75" hidden="1" customHeight="1" outlineLevel="1">
      <c r="B10" s="67"/>
      <c r="C10" s="677" t="s">
        <v>25</v>
      </c>
      <c r="D10" s="677"/>
      <c r="E10" s="78"/>
      <c r="F10" s="715">
        <v>900</v>
      </c>
      <c r="G10" s="715"/>
      <c r="H10" s="73"/>
    </row>
    <row r="11" spans="2:13" ht="15.75" hidden="1" customHeight="1" outlineLevel="1">
      <c r="B11" s="67"/>
      <c r="C11" s="677" t="s">
        <v>26</v>
      </c>
      <c r="D11" s="677"/>
      <c r="E11" s="78"/>
      <c r="F11" s="715">
        <v>9</v>
      </c>
      <c r="G11" s="715"/>
      <c r="H11" s="73"/>
    </row>
    <row r="12" spans="2:13" ht="15.75" hidden="1" customHeight="1" outlineLevel="1">
      <c r="B12" s="67"/>
      <c r="C12" s="677" t="s">
        <v>27</v>
      </c>
      <c r="D12" s="677"/>
      <c r="E12" s="78"/>
      <c r="F12" s="715" t="s">
        <v>284</v>
      </c>
      <c r="G12" s="715"/>
      <c r="H12" s="73"/>
    </row>
    <row r="13" spans="2:13" ht="15.75" hidden="1" customHeight="1" outlineLevel="1">
      <c r="B13" s="67"/>
      <c r="C13" s="677" t="s">
        <v>28</v>
      </c>
      <c r="D13" s="677"/>
      <c r="E13" s="78"/>
      <c r="F13" s="715">
        <v>30</v>
      </c>
      <c r="G13" s="715"/>
      <c r="H13" s="73"/>
    </row>
    <row r="14" spans="2:13" ht="15.75" hidden="1" customHeight="1" outlineLevel="1">
      <c r="B14" s="67"/>
      <c r="C14" s="677" t="s">
        <v>29</v>
      </c>
      <c r="D14" s="677"/>
      <c r="E14" s="78"/>
      <c r="F14" s="715">
        <v>40</v>
      </c>
      <c r="G14" s="715"/>
      <c r="H14" s="73"/>
    </row>
    <row r="15" spans="2:13" ht="15.75" hidden="1" customHeight="1" outlineLevel="1">
      <c r="B15" s="67"/>
      <c r="C15" s="677" t="s">
        <v>30</v>
      </c>
      <c r="D15" s="677"/>
      <c r="E15" s="78"/>
      <c r="F15" s="715">
        <v>95</v>
      </c>
      <c r="G15" s="715"/>
      <c r="H15" s="73"/>
    </row>
    <row r="16" spans="2:13" ht="15.75" hidden="1" customHeight="1" outlineLevel="1">
      <c r="B16" s="67"/>
      <c r="C16" s="677" t="s">
        <v>31</v>
      </c>
      <c r="D16" s="677"/>
      <c r="E16" s="78"/>
      <c r="F16" s="715">
        <v>508</v>
      </c>
      <c r="G16" s="715"/>
      <c r="H16" s="73"/>
    </row>
    <row r="17" spans="2:11" ht="15.75" hidden="1" customHeight="1" outlineLevel="1">
      <c r="B17" s="67"/>
      <c r="C17" s="677" t="s">
        <v>32</v>
      </c>
      <c r="D17" s="677"/>
      <c r="E17" s="78"/>
      <c r="F17" s="715" t="s">
        <v>285</v>
      </c>
      <c r="G17" s="715"/>
      <c r="H17" s="73"/>
    </row>
    <row r="18" spans="2:11" ht="15.75" hidden="1" customHeight="1" outlineLevel="1">
      <c r="B18" s="67"/>
      <c r="C18" s="677" t="s">
        <v>34</v>
      </c>
      <c r="D18" s="677"/>
      <c r="E18" s="78"/>
      <c r="F18" s="717" t="s">
        <v>280</v>
      </c>
      <c r="G18" s="717"/>
      <c r="H18" s="73"/>
    </row>
    <row r="19" spans="2:11" ht="15.75" hidden="1" customHeight="1" outlineLevel="1">
      <c r="B19" s="67"/>
      <c r="C19" s="677" t="s">
        <v>41</v>
      </c>
      <c r="D19" s="677"/>
      <c r="E19" s="78"/>
      <c r="F19" s="715" t="s">
        <v>53</v>
      </c>
      <c r="G19" s="715"/>
      <c r="H19" s="73"/>
    </row>
    <row r="20" spans="2:11" ht="15.75" hidden="1" customHeight="1" outlineLevel="1">
      <c r="B20" s="67"/>
      <c r="C20" s="682" t="s">
        <v>183</v>
      </c>
      <c r="D20" s="682"/>
      <c r="E20" s="78"/>
      <c r="F20" s="715" t="s">
        <v>286</v>
      </c>
      <c r="G20" s="715"/>
      <c r="H20" s="73"/>
    </row>
    <row r="21" spans="2:11" ht="15.75" hidden="1" customHeight="1" outlineLevel="1">
      <c r="B21" s="67"/>
      <c r="C21" s="682" t="s">
        <v>184</v>
      </c>
      <c r="D21" s="682"/>
      <c r="E21" s="78"/>
      <c r="F21" s="715" t="s">
        <v>287</v>
      </c>
      <c r="G21" s="715"/>
      <c r="H21" s="73"/>
    </row>
    <row r="22" spans="2:11" ht="15.75" hidden="1" customHeight="1" outlineLevel="1">
      <c r="B22" s="67"/>
      <c r="C22" s="682" t="s">
        <v>39</v>
      </c>
      <c r="D22" s="682"/>
      <c r="E22" s="78"/>
      <c r="F22" s="715">
        <v>110</v>
      </c>
      <c r="G22" s="715"/>
      <c r="H22" s="73"/>
    </row>
    <row r="23" spans="2:11" ht="15.75" customHeight="1" collapsed="1">
      <c r="B23" s="69"/>
      <c r="C23" s="70"/>
      <c r="D23" s="70"/>
      <c r="E23" s="178"/>
      <c r="F23" s="70"/>
      <c r="G23" s="70"/>
      <c r="H23" s="71"/>
    </row>
    <row r="24" spans="2:11" ht="15.75" customHeight="1" outlineLevel="1">
      <c r="B24" s="64" t="s">
        <v>43</v>
      </c>
      <c r="C24" s="213" t="s">
        <v>48</v>
      </c>
      <c r="D24" s="130"/>
      <c r="E24" s="175" t="s">
        <v>1</v>
      </c>
      <c r="F24" s="130" t="s">
        <v>1</v>
      </c>
      <c r="G24" s="130" t="s">
        <v>44</v>
      </c>
      <c r="H24" s="65" t="s">
        <v>45</v>
      </c>
    </row>
    <row r="25" spans="2:11" ht="15.75" customHeight="1" outlineLevel="1">
      <c r="B25" s="128">
        <v>1210</v>
      </c>
      <c r="C25" s="677" t="s">
        <v>261</v>
      </c>
      <c r="D25" s="677"/>
      <c r="E25" s="165">
        <v>2588</v>
      </c>
      <c r="F25" s="168">
        <f>E25*'Прайс-лист'!I3*(1-'Прайс-лист'!$E$3)</f>
        <v>2070.4</v>
      </c>
      <c r="G25" s="128"/>
      <c r="H25" s="169">
        <f>F25</f>
        <v>2070.4</v>
      </c>
    </row>
    <row r="26" spans="2:11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1" ht="261" hidden="1" customHeight="1" outlineLevel="2">
      <c r="B27" s="128"/>
      <c r="C27" s="685" t="s">
        <v>2071</v>
      </c>
      <c r="D27" s="685"/>
      <c r="E27" s="685"/>
      <c r="F27" s="685"/>
      <c r="G27" s="685"/>
      <c r="H27" s="685"/>
    </row>
    <row r="28" spans="2:11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</row>
    <row r="29" spans="2:11" ht="15.75" customHeight="1" outlineLevel="1">
      <c r="B29" s="66"/>
      <c r="C29" s="535" t="s">
        <v>2165</v>
      </c>
      <c r="D29" s="98" t="s">
        <v>840</v>
      </c>
      <c r="E29" s="167">
        <v>23</v>
      </c>
      <c r="F29" s="168">
        <f>E29*'Прайс-лист'!I3*(1-'Прайс-лист'!$E$3)</f>
        <v>18.400000000000002</v>
      </c>
      <c r="G29" s="137">
        <v>0</v>
      </c>
      <c r="H29" s="169">
        <f>F29*G29</f>
        <v>0</v>
      </c>
      <c r="J29" s="235" t="s">
        <v>840</v>
      </c>
      <c r="K29" s="235" t="s">
        <v>840</v>
      </c>
    </row>
    <row r="30" spans="2:11" ht="15.75" customHeight="1" outlineLevel="1">
      <c r="B30" s="128">
        <v>2124</v>
      </c>
      <c r="C30" s="535" t="s">
        <v>2169</v>
      </c>
      <c r="D30" s="99" t="s">
        <v>840</v>
      </c>
      <c r="E30" s="167">
        <v>139</v>
      </c>
      <c r="F30" s="168">
        <f>E30*'Прайс-лист'!I3*(1-'Прайс-лист'!$E$3)</f>
        <v>111.2</v>
      </c>
      <c r="G30" s="137">
        <v>0</v>
      </c>
      <c r="H30" s="169">
        <f>F30*G30</f>
        <v>0</v>
      </c>
      <c r="J30" s="240" t="s">
        <v>2164</v>
      </c>
      <c r="K30" s="235" t="s">
        <v>1764</v>
      </c>
    </row>
    <row r="31" spans="2:11" ht="15.75" customHeight="1" outlineLevel="1">
      <c r="B31" s="716" t="s">
        <v>6</v>
      </c>
      <c r="C31" s="716"/>
      <c r="D31" s="716"/>
      <c r="E31" s="716"/>
      <c r="F31" s="716"/>
      <c r="G31" s="716"/>
      <c r="H31" s="716"/>
      <c r="J31" s="235" t="s">
        <v>2161</v>
      </c>
      <c r="K31" s="237" t="s">
        <v>1762</v>
      </c>
    </row>
    <row r="32" spans="2:11" ht="15.75" customHeight="1" outlineLevel="1">
      <c r="B32" s="133">
        <v>4144</v>
      </c>
      <c r="C32" s="683" t="s">
        <v>1984</v>
      </c>
      <c r="D32" s="683"/>
      <c r="E32" s="167">
        <v>23</v>
      </c>
      <c r="F32" s="168">
        <f>E32*'Прайс-лист'!I3*(1-'Прайс-лист'!$E$3)</f>
        <v>18.400000000000002</v>
      </c>
      <c r="G32" s="137">
        <v>0</v>
      </c>
      <c r="H32" s="169">
        <f>F32*G32</f>
        <v>0</v>
      </c>
      <c r="J32" s="243" t="s">
        <v>2162</v>
      </c>
      <c r="K32" s="236"/>
    </row>
    <row r="33" spans="2:11" ht="15.75" customHeight="1" outlineLevel="1">
      <c r="B33" s="133">
        <v>2348</v>
      </c>
      <c r="C33" s="683" t="s">
        <v>275</v>
      </c>
      <c r="D33" s="683"/>
      <c r="E33" s="167">
        <v>97</v>
      </c>
      <c r="F33" s="168">
        <f>E33*'Прайс-лист'!I3*(1-'Прайс-лист'!$E$3)</f>
        <v>77.600000000000009</v>
      </c>
      <c r="G33" s="137">
        <v>0</v>
      </c>
      <c r="H33" s="169">
        <f>F33*G33</f>
        <v>0</v>
      </c>
      <c r="J33" s="236" t="s">
        <v>2167</v>
      </c>
      <c r="K33" s="243"/>
    </row>
    <row r="34" spans="2:11" ht="15.75" customHeight="1" outlineLevel="1">
      <c r="B34" s="133">
        <v>2344</v>
      </c>
      <c r="C34" s="683" t="s">
        <v>7</v>
      </c>
      <c r="D34" s="683"/>
      <c r="E34" s="167">
        <v>66</v>
      </c>
      <c r="F34" s="168">
        <f>E34*'Прайс-лист'!I3*(1-'Прайс-лист'!$E$3)</f>
        <v>52.800000000000004</v>
      </c>
      <c r="G34" s="137">
        <v>0</v>
      </c>
      <c r="H34" s="169">
        <f>F34*G34</f>
        <v>0</v>
      </c>
      <c r="J34" s="506" t="s">
        <v>1777</v>
      </c>
      <c r="K34" s="243"/>
    </row>
    <row r="35" spans="2:11" ht="15.75" customHeight="1" outlineLevel="1">
      <c r="B35" s="133">
        <v>2345</v>
      </c>
      <c r="C35" s="683" t="s">
        <v>2180</v>
      </c>
      <c r="D35" s="683"/>
      <c r="E35" s="167">
        <v>66</v>
      </c>
      <c r="F35" s="168">
        <f>E35*'Прайс-лист'!I3*(1-'Прайс-лист'!$E$3)</f>
        <v>52.800000000000004</v>
      </c>
      <c r="G35" s="137">
        <v>0</v>
      </c>
      <c r="H35" s="169">
        <f>F35*G35</f>
        <v>0</v>
      </c>
      <c r="J35" s="506" t="s">
        <v>2166</v>
      </c>
      <c r="K35" s="240"/>
    </row>
    <row r="36" spans="2:11" ht="15.75" customHeight="1" outlineLevel="1">
      <c r="B36" s="133">
        <v>2830</v>
      </c>
      <c r="C36" s="683" t="s">
        <v>10</v>
      </c>
      <c r="D36" s="683"/>
      <c r="E36" s="167">
        <v>306</v>
      </c>
      <c r="F36" s="168">
        <f>E36*'Прайс-лист'!I3*(1-'Прайс-лист'!$E$3)</f>
        <v>244.8</v>
      </c>
      <c r="G36" s="137">
        <v>0</v>
      </c>
      <c r="H36" s="169">
        <f t="shared" ref="H36:H43" si="0">F36*G36</f>
        <v>0</v>
      </c>
    </row>
    <row r="37" spans="2:11" ht="15.75" customHeight="1" outlineLevel="1">
      <c r="B37" s="133">
        <v>2551</v>
      </c>
      <c r="C37" s="683" t="s">
        <v>274</v>
      </c>
      <c r="D37" s="683"/>
      <c r="E37" s="167">
        <v>295</v>
      </c>
      <c r="F37" s="168">
        <f>E37*'Прайс-лист'!I3*(1-'Прайс-лист'!$E$3)</f>
        <v>236</v>
      </c>
      <c r="G37" s="137">
        <v>0</v>
      </c>
      <c r="H37" s="169">
        <f>F37*G37</f>
        <v>0</v>
      </c>
    </row>
    <row r="38" spans="2:11" ht="15.75" customHeight="1" outlineLevel="1">
      <c r="B38" s="133">
        <v>2925</v>
      </c>
      <c r="C38" s="683" t="s">
        <v>8</v>
      </c>
      <c r="D38" s="683"/>
      <c r="E38" s="167">
        <v>143</v>
      </c>
      <c r="F38" s="168">
        <f>E38*'Прайс-лист'!I3*(1-'Прайс-лист'!$E$3)</f>
        <v>114.4</v>
      </c>
      <c r="G38" s="137">
        <v>0</v>
      </c>
      <c r="H38" s="169">
        <f t="shared" si="0"/>
        <v>0</v>
      </c>
    </row>
    <row r="39" spans="2:11" ht="15.75" customHeight="1" outlineLevel="1">
      <c r="B39" s="133">
        <v>2926</v>
      </c>
      <c r="C39" s="683" t="s">
        <v>9</v>
      </c>
      <c r="D39" s="683"/>
      <c r="E39" s="167">
        <v>178</v>
      </c>
      <c r="F39" s="168">
        <f>E39*'Прайс-лист'!I3*(1-'Прайс-лист'!$E$3)</f>
        <v>142.4</v>
      </c>
      <c r="G39" s="137">
        <v>0</v>
      </c>
      <c r="H39" s="169">
        <f t="shared" si="0"/>
        <v>0</v>
      </c>
    </row>
    <row r="40" spans="2:11" ht="15.75" customHeight="1" outlineLevel="1">
      <c r="B40" s="133">
        <v>2210</v>
      </c>
      <c r="C40" s="683" t="s">
        <v>276</v>
      </c>
      <c r="D40" s="683"/>
      <c r="E40" s="167">
        <v>305</v>
      </c>
      <c r="F40" s="168">
        <f>E40*'Прайс-лист'!I3*(1-'Прайс-лист'!$E$3)</f>
        <v>244</v>
      </c>
      <c r="G40" s="137">
        <v>0</v>
      </c>
      <c r="H40" s="169">
        <f t="shared" si="0"/>
        <v>0</v>
      </c>
    </row>
    <row r="41" spans="2:11" ht="15.75" customHeight="1" outlineLevel="1">
      <c r="B41" s="133">
        <v>2252</v>
      </c>
      <c r="C41" s="683" t="s">
        <v>277</v>
      </c>
      <c r="D41" s="683"/>
      <c r="E41" s="167">
        <v>267</v>
      </c>
      <c r="F41" s="168">
        <f>E41*'Прайс-лист'!I3*(1-'Прайс-лист'!$E$3)</f>
        <v>213.60000000000002</v>
      </c>
      <c r="G41" s="137">
        <v>0</v>
      </c>
      <c r="H41" s="169">
        <f t="shared" si="0"/>
        <v>0</v>
      </c>
    </row>
    <row r="42" spans="2:11" ht="15.75" customHeight="1" outlineLevel="1">
      <c r="B42" s="133">
        <v>2280</v>
      </c>
      <c r="C42" s="683" t="s">
        <v>278</v>
      </c>
      <c r="D42" s="683"/>
      <c r="E42" s="167">
        <v>115</v>
      </c>
      <c r="F42" s="168">
        <f>E42*'Прайс-лист'!I3*(1-'Прайс-лист'!$E$3)</f>
        <v>92</v>
      </c>
      <c r="G42" s="137">
        <v>0</v>
      </c>
      <c r="H42" s="169">
        <f>F42*G42</f>
        <v>0</v>
      </c>
    </row>
    <row r="43" spans="2:11" ht="15.75" customHeight="1" outlineLevel="1">
      <c r="B43" s="133">
        <v>2281</v>
      </c>
      <c r="C43" s="683" t="s">
        <v>372</v>
      </c>
      <c r="D43" s="683"/>
      <c r="E43" s="167">
        <v>115</v>
      </c>
      <c r="F43" s="168">
        <f>E43*'Прайс-лист'!I3*(1-'Прайс-лист'!$E$3)</f>
        <v>92</v>
      </c>
      <c r="G43" s="137">
        <v>0</v>
      </c>
      <c r="H43" s="169">
        <f t="shared" si="0"/>
        <v>0</v>
      </c>
    </row>
    <row r="44" spans="2:11" ht="15.75" customHeight="1" outlineLevel="1">
      <c r="B44" s="3"/>
      <c r="C44" s="52"/>
      <c r="D44" s="52"/>
      <c r="E44" s="176"/>
      <c r="F44" s="1"/>
      <c r="G44" s="27" t="s">
        <v>11</v>
      </c>
      <c r="H44" s="170">
        <f>SUM(H25:H43)</f>
        <v>2070.4</v>
      </c>
    </row>
    <row r="46" spans="2:11" ht="15.75" customHeight="1">
      <c r="C46" s="157" t="s">
        <v>2181</v>
      </c>
    </row>
  </sheetData>
  <mergeCells count="58">
    <mergeCell ref="L2:M2"/>
    <mergeCell ref="C17:D17"/>
    <mergeCell ref="C18:D18"/>
    <mergeCell ref="C19:D19"/>
    <mergeCell ref="C20:D20"/>
    <mergeCell ref="C16:D16"/>
    <mergeCell ref="F16:G16"/>
    <mergeCell ref="F17:G17"/>
    <mergeCell ref="F18:G18"/>
    <mergeCell ref="F19:G19"/>
    <mergeCell ref="F14:G14"/>
    <mergeCell ref="F15:G15"/>
    <mergeCell ref="F10:G10"/>
    <mergeCell ref="F11:G11"/>
    <mergeCell ref="F12:G12"/>
    <mergeCell ref="F13:G13"/>
    <mergeCell ref="C43:D43"/>
    <mergeCell ref="C37:D37"/>
    <mergeCell ref="C25:D25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38:D38"/>
    <mergeCell ref="C39:D39"/>
    <mergeCell ref="C40:D40"/>
    <mergeCell ref="C41:D41"/>
    <mergeCell ref="C42:D42"/>
    <mergeCell ref="C32:D32"/>
    <mergeCell ref="C33:D33"/>
    <mergeCell ref="C34:D34"/>
    <mergeCell ref="C35:D35"/>
    <mergeCell ref="C36:D36"/>
    <mergeCell ref="C27:H27"/>
    <mergeCell ref="B28:H28"/>
    <mergeCell ref="B31:H31"/>
    <mergeCell ref="F22:G22"/>
    <mergeCell ref="F20:G20"/>
    <mergeCell ref="F21:G21"/>
    <mergeCell ref="C22:D22"/>
    <mergeCell ref="B26:H26"/>
    <mergeCell ref="C21:D21"/>
    <mergeCell ref="F8:G8"/>
    <mergeCell ref="F9:G9"/>
    <mergeCell ref="F7:G7"/>
    <mergeCell ref="B2:H2"/>
    <mergeCell ref="B3:H3"/>
    <mergeCell ref="F4:G4"/>
    <mergeCell ref="F5:G5"/>
    <mergeCell ref="F6:G6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2:M46"/>
  <sheetViews>
    <sheetView showGridLines="0" workbookViewId="0">
      <pane ySplit="2" topLeftCell="A3" activePane="bottomLeft" state="frozen"/>
      <selection pane="bottomLeft" activeCell="C29" sqref="C29:C30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1" width="19.5703125" style="50" hidden="1" customWidth="1" outlineLevel="1"/>
    <col min="12" max="12" width="9.140625" style="50" collapsed="1"/>
    <col min="13" max="16384" width="9.140625" style="50"/>
  </cols>
  <sheetData>
    <row r="2" spans="2:13" ht="15.75" customHeight="1">
      <c r="B2" s="680" t="s">
        <v>273</v>
      </c>
      <c r="C2" s="680"/>
      <c r="D2" s="680"/>
      <c r="E2" s="680"/>
      <c r="F2" s="680"/>
      <c r="G2" s="680"/>
      <c r="H2" s="680"/>
      <c r="L2" s="679" t="s">
        <v>1986</v>
      </c>
      <c r="M2" s="679"/>
    </row>
    <row r="3" spans="2:13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3" ht="15.75" hidden="1" customHeight="1" outlineLevel="1">
      <c r="B4" s="67"/>
      <c r="C4" s="677" t="s">
        <v>20</v>
      </c>
      <c r="D4" s="677"/>
      <c r="E4" s="78"/>
      <c r="F4" s="715">
        <v>380</v>
      </c>
      <c r="G4" s="715"/>
      <c r="H4" s="73"/>
    </row>
    <row r="5" spans="2:13" ht="15.75" hidden="1" customHeight="1" outlineLevel="1">
      <c r="B5" s="67"/>
      <c r="C5" s="677" t="s">
        <v>21</v>
      </c>
      <c r="D5" s="677"/>
      <c r="E5" s="78"/>
      <c r="F5" s="715">
        <v>265</v>
      </c>
      <c r="G5" s="715"/>
      <c r="H5" s="73"/>
    </row>
    <row r="6" spans="2:13" ht="15.75" hidden="1" customHeight="1" outlineLevel="1">
      <c r="B6" s="67"/>
      <c r="C6" s="677" t="s">
        <v>22</v>
      </c>
      <c r="D6" s="677"/>
      <c r="E6" s="78"/>
      <c r="F6" s="715">
        <v>190</v>
      </c>
      <c r="G6" s="715"/>
      <c r="H6" s="73"/>
    </row>
    <row r="7" spans="2:13" ht="15.75" hidden="1" customHeight="1" outlineLevel="1">
      <c r="B7" s="67"/>
      <c r="C7" s="677" t="s">
        <v>23</v>
      </c>
      <c r="D7" s="677"/>
      <c r="E7" s="78"/>
      <c r="F7" s="715">
        <v>95</v>
      </c>
      <c r="G7" s="715"/>
      <c r="H7" s="73"/>
    </row>
    <row r="8" spans="2:13" ht="15.75" hidden="1" customHeight="1" outlineLevel="1">
      <c r="B8" s="67"/>
      <c r="C8" s="677" t="s">
        <v>24</v>
      </c>
      <c r="D8" s="677"/>
      <c r="E8" s="78"/>
      <c r="F8" s="715">
        <v>46</v>
      </c>
      <c r="G8" s="715"/>
      <c r="H8" s="73"/>
    </row>
    <row r="9" spans="2:13" ht="15.75" hidden="1" customHeight="1" outlineLevel="1">
      <c r="B9" s="67"/>
      <c r="C9" s="677" t="s">
        <v>40</v>
      </c>
      <c r="D9" s="677"/>
      <c r="E9" s="78"/>
      <c r="F9" s="715">
        <v>78</v>
      </c>
      <c r="G9" s="715"/>
      <c r="H9" s="73"/>
    </row>
    <row r="10" spans="2:13" ht="15.75" hidden="1" customHeight="1" outlineLevel="1">
      <c r="B10" s="67"/>
      <c r="C10" s="677" t="s">
        <v>25</v>
      </c>
      <c r="D10" s="677"/>
      <c r="E10" s="78"/>
      <c r="F10" s="715">
        <v>700</v>
      </c>
      <c r="G10" s="715"/>
      <c r="H10" s="73"/>
    </row>
    <row r="11" spans="2:13" ht="15.75" hidden="1" customHeight="1" outlineLevel="1">
      <c r="B11" s="67"/>
      <c r="C11" s="677" t="s">
        <v>26</v>
      </c>
      <c r="D11" s="677"/>
      <c r="E11" s="78"/>
      <c r="F11" s="715">
        <v>7</v>
      </c>
      <c r="G11" s="715"/>
      <c r="H11" s="73"/>
    </row>
    <row r="12" spans="2:13" ht="15.75" hidden="1" customHeight="1" outlineLevel="1">
      <c r="B12" s="67"/>
      <c r="C12" s="677" t="s">
        <v>27</v>
      </c>
      <c r="D12" s="677"/>
      <c r="E12" s="78"/>
      <c r="F12" s="715" t="s">
        <v>241</v>
      </c>
      <c r="G12" s="715"/>
      <c r="H12" s="73"/>
    </row>
    <row r="13" spans="2:13" ht="15.75" hidden="1" customHeight="1" outlineLevel="1">
      <c r="B13" s="67"/>
      <c r="C13" s="677" t="s">
        <v>28</v>
      </c>
      <c r="D13" s="677"/>
      <c r="E13" s="78"/>
      <c r="F13" s="715">
        <v>20</v>
      </c>
      <c r="G13" s="715"/>
      <c r="H13" s="73"/>
    </row>
    <row r="14" spans="2:13" ht="15.75" hidden="1" customHeight="1" outlineLevel="1">
      <c r="B14" s="67"/>
      <c r="C14" s="677" t="s">
        <v>29</v>
      </c>
      <c r="D14" s="677"/>
      <c r="E14" s="78"/>
      <c r="F14" s="715">
        <v>30</v>
      </c>
      <c r="G14" s="715"/>
      <c r="H14" s="73"/>
    </row>
    <row r="15" spans="2:13" ht="15.75" hidden="1" customHeight="1" outlineLevel="1">
      <c r="B15" s="67"/>
      <c r="C15" s="677" t="s">
        <v>30</v>
      </c>
      <c r="D15" s="677"/>
      <c r="E15" s="78"/>
      <c r="F15" s="715">
        <v>80</v>
      </c>
      <c r="G15" s="715"/>
      <c r="H15" s="73"/>
    </row>
    <row r="16" spans="2:13" ht="15.75" hidden="1" customHeight="1" outlineLevel="1">
      <c r="B16" s="67"/>
      <c r="C16" s="677" t="s">
        <v>31</v>
      </c>
      <c r="D16" s="677"/>
      <c r="E16" s="78"/>
      <c r="F16" s="715">
        <v>381</v>
      </c>
      <c r="G16" s="715"/>
      <c r="H16" s="73"/>
    </row>
    <row r="17" spans="2:11" ht="15.75" hidden="1" customHeight="1" outlineLevel="1">
      <c r="B17" s="67"/>
      <c r="C17" s="677" t="s">
        <v>32</v>
      </c>
      <c r="D17" s="677"/>
      <c r="E17" s="78"/>
      <c r="F17" s="715" t="s">
        <v>279</v>
      </c>
      <c r="G17" s="715"/>
      <c r="H17" s="73"/>
    </row>
    <row r="18" spans="2:11" ht="15.75" hidden="1" customHeight="1" outlineLevel="1">
      <c r="B18" s="67"/>
      <c r="C18" s="677" t="s">
        <v>34</v>
      </c>
      <c r="D18" s="677"/>
      <c r="E18" s="78"/>
      <c r="F18" s="717" t="s">
        <v>280</v>
      </c>
      <c r="G18" s="717"/>
      <c r="H18" s="73"/>
    </row>
    <row r="19" spans="2:11" ht="15.75" hidden="1" customHeight="1" outlineLevel="1">
      <c r="B19" s="67"/>
      <c r="C19" s="677" t="s">
        <v>41</v>
      </c>
      <c r="D19" s="677"/>
      <c r="E19" s="78"/>
      <c r="F19" s="715" t="s">
        <v>53</v>
      </c>
      <c r="G19" s="715"/>
      <c r="H19" s="73"/>
    </row>
    <row r="20" spans="2:11" ht="15.75" hidden="1" customHeight="1" outlineLevel="1">
      <c r="B20" s="67"/>
      <c r="C20" s="682" t="s">
        <v>183</v>
      </c>
      <c r="D20" s="682"/>
      <c r="E20" s="78"/>
      <c r="F20" s="715" t="s">
        <v>256</v>
      </c>
      <c r="G20" s="715"/>
      <c r="H20" s="73"/>
    </row>
    <row r="21" spans="2:11" ht="15.75" hidden="1" customHeight="1" outlineLevel="1">
      <c r="B21" s="67"/>
      <c r="C21" s="682" t="s">
        <v>184</v>
      </c>
      <c r="D21" s="682"/>
      <c r="E21" s="78"/>
      <c r="F21" s="715" t="s">
        <v>281</v>
      </c>
      <c r="G21" s="715"/>
      <c r="H21" s="73"/>
    </row>
    <row r="22" spans="2:11" ht="15.75" hidden="1" customHeight="1" outlineLevel="1">
      <c r="B22" s="67"/>
      <c r="C22" s="682" t="s">
        <v>39</v>
      </c>
      <c r="D22" s="682"/>
      <c r="E22" s="78"/>
      <c r="F22" s="715">
        <v>97</v>
      </c>
      <c r="G22" s="715"/>
      <c r="H22" s="73"/>
    </row>
    <row r="23" spans="2:11" ht="15.75" customHeight="1" collapsed="1">
      <c r="B23" s="69"/>
      <c r="C23" s="70"/>
      <c r="D23" s="70"/>
      <c r="E23" s="178"/>
      <c r="F23" s="70"/>
      <c r="G23" s="70"/>
      <c r="H23" s="71"/>
    </row>
    <row r="24" spans="2:11" ht="15.75" customHeight="1" outlineLevel="1">
      <c r="B24" s="64" t="s">
        <v>43</v>
      </c>
      <c r="C24" s="213" t="s">
        <v>48</v>
      </c>
      <c r="D24" s="130"/>
      <c r="E24" s="175" t="s">
        <v>1</v>
      </c>
      <c r="F24" s="130" t="s">
        <v>1</v>
      </c>
      <c r="G24" s="130" t="s">
        <v>44</v>
      </c>
      <c r="H24" s="65" t="s">
        <v>45</v>
      </c>
    </row>
    <row r="25" spans="2:11" ht="15.75" customHeight="1" outlineLevel="1">
      <c r="B25" s="128">
        <v>1200</v>
      </c>
      <c r="C25" s="677" t="s">
        <v>261</v>
      </c>
      <c r="D25" s="677"/>
      <c r="E25" s="165">
        <v>2185</v>
      </c>
      <c r="F25" s="168">
        <f>E25*'Прайс-лист'!I3*(1-'Прайс-лист'!$E$3)</f>
        <v>1748</v>
      </c>
      <c r="G25" s="128"/>
      <c r="H25" s="169">
        <f>F25</f>
        <v>1748</v>
      </c>
    </row>
    <row r="26" spans="2:11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1" ht="255.75" hidden="1" customHeight="1" outlineLevel="2">
      <c r="B27" s="128"/>
      <c r="C27" s="685" t="s">
        <v>2072</v>
      </c>
      <c r="D27" s="685"/>
      <c r="E27" s="685"/>
      <c r="F27" s="685"/>
      <c r="G27" s="685"/>
      <c r="H27" s="685"/>
    </row>
    <row r="28" spans="2:11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</row>
    <row r="29" spans="2:11" ht="15.75" customHeight="1" outlineLevel="1">
      <c r="B29" s="66"/>
      <c r="C29" s="535" t="s">
        <v>2165</v>
      </c>
      <c r="D29" s="98" t="s">
        <v>840</v>
      </c>
      <c r="E29" s="167">
        <v>23</v>
      </c>
      <c r="F29" s="168">
        <f>E29*'Прайс-лист'!I3*(1-'Прайс-лист'!$E$3)</f>
        <v>18.400000000000002</v>
      </c>
      <c r="G29" s="137">
        <v>0</v>
      </c>
      <c r="H29" s="169">
        <f>F29*G29</f>
        <v>0</v>
      </c>
      <c r="J29" s="235" t="s">
        <v>840</v>
      </c>
      <c r="K29" s="235" t="s">
        <v>840</v>
      </c>
    </row>
    <row r="30" spans="2:11" ht="15.75" customHeight="1" outlineLevel="1">
      <c r="B30" s="128">
        <v>2123</v>
      </c>
      <c r="C30" s="535" t="s">
        <v>2169</v>
      </c>
      <c r="D30" s="99" t="s">
        <v>840</v>
      </c>
      <c r="E30" s="167">
        <v>129</v>
      </c>
      <c r="F30" s="168">
        <f>E30*'Прайс-лист'!I3*(1-'Прайс-лист'!$E$3)</f>
        <v>103.2</v>
      </c>
      <c r="G30" s="137">
        <v>0</v>
      </c>
      <c r="H30" s="169">
        <f>F30*G30</f>
        <v>0</v>
      </c>
      <c r="J30" s="240" t="s">
        <v>2164</v>
      </c>
      <c r="K30" s="235" t="s">
        <v>1764</v>
      </c>
    </row>
    <row r="31" spans="2:11" ht="15.75" customHeight="1" outlineLevel="1">
      <c r="B31" s="704" t="s">
        <v>6</v>
      </c>
      <c r="C31" s="704"/>
      <c r="D31" s="704"/>
      <c r="E31" s="704"/>
      <c r="F31" s="704"/>
      <c r="G31" s="704"/>
      <c r="H31" s="704"/>
      <c r="J31" s="235" t="s">
        <v>2161</v>
      </c>
      <c r="K31" s="237" t="s">
        <v>1762</v>
      </c>
    </row>
    <row r="32" spans="2:11" ht="15.75" customHeight="1" outlineLevel="1">
      <c r="B32" s="133">
        <v>4144</v>
      </c>
      <c r="C32" s="683" t="s">
        <v>1984</v>
      </c>
      <c r="D32" s="683"/>
      <c r="E32" s="173">
        <v>23</v>
      </c>
      <c r="F32" s="168">
        <f>E32*'Прайс-лист'!I3*(1-'Прайс-лист'!$E$3)</f>
        <v>18.400000000000002</v>
      </c>
      <c r="G32" s="137">
        <v>0</v>
      </c>
      <c r="H32" s="169">
        <f>F32*G32</f>
        <v>0</v>
      </c>
      <c r="J32" s="243" t="s">
        <v>2162</v>
      </c>
      <c r="K32" s="236"/>
    </row>
    <row r="33" spans="2:11" ht="15.75" customHeight="1" outlineLevel="1">
      <c r="B33" s="133">
        <v>2348</v>
      </c>
      <c r="C33" s="683" t="s">
        <v>275</v>
      </c>
      <c r="D33" s="683"/>
      <c r="E33" s="173">
        <v>97</v>
      </c>
      <c r="F33" s="168">
        <f>E33*'Прайс-лист'!I3*(1-'Прайс-лист'!$E$3)</f>
        <v>77.600000000000009</v>
      </c>
      <c r="G33" s="137">
        <v>0</v>
      </c>
      <c r="H33" s="169">
        <f>F33*G33</f>
        <v>0</v>
      </c>
      <c r="J33" s="236" t="s">
        <v>2167</v>
      </c>
      <c r="K33" s="243"/>
    </row>
    <row r="34" spans="2:11" ht="15.75" customHeight="1" outlineLevel="1">
      <c r="B34" s="133">
        <v>2344</v>
      </c>
      <c r="C34" s="683" t="s">
        <v>7</v>
      </c>
      <c r="D34" s="683"/>
      <c r="E34" s="173">
        <v>66</v>
      </c>
      <c r="F34" s="168">
        <f>E34*'Прайс-лист'!I3*(1-'Прайс-лист'!$E$3)</f>
        <v>52.800000000000004</v>
      </c>
      <c r="G34" s="137">
        <v>0</v>
      </c>
      <c r="H34" s="169">
        <f>F34*G34</f>
        <v>0</v>
      </c>
      <c r="J34" s="506" t="s">
        <v>1777</v>
      </c>
      <c r="K34" s="243"/>
    </row>
    <row r="35" spans="2:11" ht="15.75" customHeight="1" outlineLevel="1">
      <c r="B35" s="133">
        <v>2345</v>
      </c>
      <c r="C35" s="683" t="s">
        <v>2180</v>
      </c>
      <c r="D35" s="683"/>
      <c r="E35" s="173">
        <v>66</v>
      </c>
      <c r="F35" s="168">
        <f>E35*'Прайс-лист'!I3*(1-'Прайс-лист'!$E$3)</f>
        <v>52.800000000000004</v>
      </c>
      <c r="G35" s="137">
        <v>0</v>
      </c>
      <c r="H35" s="169">
        <f>F35*G35</f>
        <v>0</v>
      </c>
      <c r="J35" s="506" t="s">
        <v>2166</v>
      </c>
      <c r="K35" s="240"/>
    </row>
    <row r="36" spans="2:11" ht="15.75" customHeight="1" outlineLevel="1">
      <c r="B36" s="133">
        <v>2829</v>
      </c>
      <c r="C36" s="683" t="s">
        <v>10</v>
      </c>
      <c r="D36" s="683"/>
      <c r="E36" s="173">
        <v>251</v>
      </c>
      <c r="F36" s="168">
        <f>E36*'Прайс-лист'!I3*(1-'Прайс-лист'!$E$3)</f>
        <v>200.8</v>
      </c>
      <c r="G36" s="137">
        <v>0</v>
      </c>
      <c r="H36" s="169">
        <f t="shared" ref="H36:H42" si="0">F36*G36</f>
        <v>0</v>
      </c>
    </row>
    <row r="37" spans="2:11" ht="15.75" customHeight="1" outlineLevel="1">
      <c r="B37" s="133">
        <v>2550</v>
      </c>
      <c r="C37" s="683" t="s">
        <v>274</v>
      </c>
      <c r="D37" s="683"/>
      <c r="E37" s="173">
        <v>257</v>
      </c>
      <c r="F37" s="168">
        <f>E37*'Прайс-лист'!I3*(1-'Прайс-лист'!$E$3)</f>
        <v>205.60000000000002</v>
      </c>
      <c r="G37" s="137">
        <v>0</v>
      </c>
      <c r="H37" s="169">
        <f>F37*G37</f>
        <v>0</v>
      </c>
    </row>
    <row r="38" spans="2:11" ht="15.75" customHeight="1" outlineLevel="1">
      <c r="B38" s="133">
        <v>2923</v>
      </c>
      <c r="C38" s="683" t="s">
        <v>8</v>
      </c>
      <c r="D38" s="683"/>
      <c r="E38" s="173">
        <v>127</v>
      </c>
      <c r="F38" s="168">
        <f>E38*'Прайс-лист'!I3*(1-'Прайс-лист'!$E$3)</f>
        <v>101.60000000000001</v>
      </c>
      <c r="G38" s="137">
        <v>0</v>
      </c>
      <c r="H38" s="169">
        <f t="shared" si="0"/>
        <v>0</v>
      </c>
    </row>
    <row r="39" spans="2:11" ht="15.75" customHeight="1" outlineLevel="1">
      <c r="B39" s="133">
        <v>2924</v>
      </c>
      <c r="C39" s="683" t="s">
        <v>9</v>
      </c>
      <c r="D39" s="683"/>
      <c r="E39" s="173">
        <v>151</v>
      </c>
      <c r="F39" s="168">
        <f>E39*'Прайс-лист'!I3*(1-'Прайс-лист'!$E$3)</f>
        <v>120.80000000000001</v>
      </c>
      <c r="G39" s="137">
        <v>0</v>
      </c>
      <c r="H39" s="169">
        <f t="shared" si="0"/>
        <v>0</v>
      </c>
    </row>
    <row r="40" spans="2:11" ht="15.75" customHeight="1" outlineLevel="1">
      <c r="B40" s="133">
        <v>2210</v>
      </c>
      <c r="C40" s="683" t="s">
        <v>276</v>
      </c>
      <c r="D40" s="683"/>
      <c r="E40" s="167">
        <v>305</v>
      </c>
      <c r="F40" s="168">
        <f>E40*'Прайс-лист'!I3*(1-'Прайс-лист'!$E$3)</f>
        <v>244</v>
      </c>
      <c r="G40" s="137">
        <v>0</v>
      </c>
      <c r="H40" s="169">
        <f t="shared" si="0"/>
        <v>0</v>
      </c>
    </row>
    <row r="41" spans="2:11" ht="15.75" customHeight="1" outlineLevel="1">
      <c r="B41" s="133">
        <v>2252</v>
      </c>
      <c r="C41" s="683" t="s">
        <v>277</v>
      </c>
      <c r="D41" s="683"/>
      <c r="E41" s="167">
        <v>267</v>
      </c>
      <c r="F41" s="168">
        <f>E41*'Прайс-лист'!I3*(1-'Прайс-лист'!$E$3)</f>
        <v>213.60000000000002</v>
      </c>
      <c r="G41" s="137">
        <v>0</v>
      </c>
      <c r="H41" s="169">
        <f t="shared" si="0"/>
        <v>0</v>
      </c>
    </row>
    <row r="42" spans="2:11" ht="15.75" customHeight="1" outlineLevel="1">
      <c r="B42" s="133">
        <v>2280</v>
      </c>
      <c r="C42" s="683" t="s">
        <v>278</v>
      </c>
      <c r="D42" s="683"/>
      <c r="E42" s="167">
        <v>115</v>
      </c>
      <c r="F42" s="168">
        <f>E42*'Прайс-лист'!I3*(1-'Прайс-лист'!$E$3)</f>
        <v>92</v>
      </c>
      <c r="G42" s="137">
        <v>0</v>
      </c>
      <c r="H42" s="169">
        <f t="shared" si="0"/>
        <v>0</v>
      </c>
    </row>
    <row r="43" spans="2:11" ht="15.75" customHeight="1" outlineLevel="1">
      <c r="B43" s="133">
        <v>2281</v>
      </c>
      <c r="C43" s="134" t="s">
        <v>372</v>
      </c>
      <c r="D43" s="134"/>
      <c r="E43" s="167">
        <v>115</v>
      </c>
      <c r="F43" s="168">
        <f>E43*'Прайс-лист'!I3*(1-'Прайс-лист'!$E$3)</f>
        <v>92</v>
      </c>
      <c r="G43" s="137">
        <v>0</v>
      </c>
      <c r="H43" s="169">
        <f>F43*G43</f>
        <v>0</v>
      </c>
    </row>
    <row r="44" spans="2:11" ht="15.75" customHeight="1" outlineLevel="1">
      <c r="B44" s="3"/>
      <c r="C44" s="52"/>
      <c r="D44" s="52"/>
      <c r="E44" s="176"/>
      <c r="F44" s="1"/>
      <c r="G44" s="27" t="s">
        <v>11</v>
      </c>
      <c r="H44" s="170">
        <f>SUM(H25:H42)</f>
        <v>1748</v>
      </c>
    </row>
    <row r="45" spans="2:11" ht="15.75" customHeight="1">
      <c r="E45" s="50"/>
      <c r="F45" s="50"/>
      <c r="H45" s="50"/>
    </row>
    <row r="46" spans="2:11" ht="15.75" customHeight="1">
      <c r="C46" s="157" t="s">
        <v>2182</v>
      </c>
    </row>
  </sheetData>
  <mergeCells count="57">
    <mergeCell ref="L2:M2"/>
    <mergeCell ref="C18:D18"/>
    <mergeCell ref="C19:D19"/>
    <mergeCell ref="C20:D20"/>
    <mergeCell ref="C21:D21"/>
    <mergeCell ref="C8:D8"/>
    <mergeCell ref="C9:D9"/>
    <mergeCell ref="C10:D10"/>
    <mergeCell ref="C11:D11"/>
    <mergeCell ref="C12:D12"/>
    <mergeCell ref="F13:G13"/>
    <mergeCell ref="F8:G8"/>
    <mergeCell ref="F9:G9"/>
    <mergeCell ref="F10:G10"/>
    <mergeCell ref="F11:G11"/>
    <mergeCell ref="F12:G12"/>
    <mergeCell ref="C40:D40"/>
    <mergeCell ref="C41:D41"/>
    <mergeCell ref="C42:D42"/>
    <mergeCell ref="C22:D22"/>
    <mergeCell ref="C13:D13"/>
    <mergeCell ref="C14:D14"/>
    <mergeCell ref="C15:D15"/>
    <mergeCell ref="C16:D16"/>
    <mergeCell ref="C17:D17"/>
    <mergeCell ref="C34:D34"/>
    <mergeCell ref="C35:D35"/>
    <mergeCell ref="C36:D36"/>
    <mergeCell ref="C38:D38"/>
    <mergeCell ref="C39:D39"/>
    <mergeCell ref="C37:D37"/>
    <mergeCell ref="B26:H26"/>
    <mergeCell ref="F22:G22"/>
    <mergeCell ref="C27:H27"/>
    <mergeCell ref="B28:H28"/>
    <mergeCell ref="F14:G14"/>
    <mergeCell ref="F15:G15"/>
    <mergeCell ref="F16:G16"/>
    <mergeCell ref="F17:G17"/>
    <mergeCell ref="F18:G18"/>
    <mergeCell ref="C25:D25"/>
    <mergeCell ref="C32:D32"/>
    <mergeCell ref="C33:D33"/>
    <mergeCell ref="F7:G7"/>
    <mergeCell ref="B2:H2"/>
    <mergeCell ref="B3:H3"/>
    <mergeCell ref="F4:G4"/>
    <mergeCell ref="F5:G5"/>
    <mergeCell ref="F6:G6"/>
    <mergeCell ref="C4:D4"/>
    <mergeCell ref="C5:D5"/>
    <mergeCell ref="C6:D6"/>
    <mergeCell ref="C7:D7"/>
    <mergeCell ref="B31:H31"/>
    <mergeCell ref="F19:G19"/>
    <mergeCell ref="F20:G20"/>
    <mergeCell ref="F21:G21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L39"/>
  <sheetViews>
    <sheetView showGridLines="0" workbookViewId="0">
      <pane ySplit="2" topLeftCell="A3" activePane="bottomLeft" state="frozen"/>
      <selection pane="bottomLeft" activeCell="C29" sqref="C29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9.140625" style="50" hidden="1" customWidth="1" outlineLevel="1"/>
    <col min="11" max="11" width="9.140625" style="50" collapsed="1"/>
    <col min="12" max="16384" width="9.140625" style="50"/>
  </cols>
  <sheetData>
    <row r="2" spans="2:12" ht="15.75" customHeight="1">
      <c r="B2" s="680" t="s">
        <v>258</v>
      </c>
      <c r="C2" s="680"/>
      <c r="D2" s="680"/>
      <c r="E2" s="680"/>
      <c r="F2" s="680"/>
      <c r="G2" s="680"/>
      <c r="H2" s="680"/>
      <c r="K2" s="679" t="s">
        <v>1986</v>
      </c>
      <c r="L2" s="679"/>
    </row>
    <row r="3" spans="2:12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2" ht="15.75" hidden="1" customHeight="1" outlineLevel="1">
      <c r="B4" s="172"/>
      <c r="C4" s="677" t="s">
        <v>20</v>
      </c>
      <c r="D4" s="677"/>
      <c r="E4" s="78"/>
      <c r="F4" s="678">
        <v>360</v>
      </c>
      <c r="G4" s="678"/>
      <c r="H4" s="73"/>
    </row>
    <row r="5" spans="2:12" ht="15.75" hidden="1" customHeight="1" outlineLevel="1">
      <c r="B5" s="172"/>
      <c r="C5" s="677" t="s">
        <v>21</v>
      </c>
      <c r="D5" s="677"/>
      <c r="E5" s="78"/>
      <c r="F5" s="678">
        <v>255</v>
      </c>
      <c r="G5" s="678"/>
      <c r="H5" s="73"/>
    </row>
    <row r="6" spans="2:12" ht="15.75" hidden="1" customHeight="1" outlineLevel="1">
      <c r="B6" s="172"/>
      <c r="C6" s="677" t="s">
        <v>22</v>
      </c>
      <c r="D6" s="677"/>
      <c r="E6" s="78"/>
      <c r="F6" s="678">
        <v>184</v>
      </c>
      <c r="G6" s="678"/>
      <c r="H6" s="73"/>
    </row>
    <row r="7" spans="2:12" ht="15.75" hidden="1" customHeight="1" outlineLevel="1">
      <c r="B7" s="172"/>
      <c r="C7" s="677" t="s">
        <v>23</v>
      </c>
      <c r="D7" s="677"/>
      <c r="E7" s="78"/>
      <c r="F7" s="678">
        <v>90</v>
      </c>
      <c r="G7" s="678"/>
      <c r="H7" s="73"/>
    </row>
    <row r="8" spans="2:12" ht="15.75" hidden="1" customHeight="1" outlineLevel="1">
      <c r="B8" s="172"/>
      <c r="C8" s="677" t="s">
        <v>24</v>
      </c>
      <c r="D8" s="677"/>
      <c r="E8" s="78"/>
      <c r="F8" s="678">
        <v>46</v>
      </c>
      <c r="G8" s="678"/>
      <c r="H8" s="73"/>
    </row>
    <row r="9" spans="2:12" ht="15.75" hidden="1" customHeight="1" outlineLevel="1">
      <c r="B9" s="172"/>
      <c r="C9" s="677" t="s">
        <v>40</v>
      </c>
      <c r="D9" s="677"/>
      <c r="E9" s="78"/>
      <c r="F9" s="678">
        <v>70</v>
      </c>
      <c r="G9" s="678"/>
      <c r="H9" s="73"/>
    </row>
    <row r="10" spans="2:12" ht="15.75" hidden="1" customHeight="1" outlineLevel="1">
      <c r="B10" s="172"/>
      <c r="C10" s="677" t="s">
        <v>25</v>
      </c>
      <c r="D10" s="677"/>
      <c r="E10" s="78"/>
      <c r="F10" s="678">
        <v>700</v>
      </c>
      <c r="G10" s="678"/>
      <c r="H10" s="73"/>
    </row>
    <row r="11" spans="2:12" ht="15.75" hidden="1" customHeight="1" outlineLevel="1">
      <c r="B11" s="172"/>
      <c r="C11" s="677" t="s">
        <v>26</v>
      </c>
      <c r="D11" s="677"/>
      <c r="E11" s="78"/>
      <c r="F11" s="678">
        <v>5</v>
      </c>
      <c r="G11" s="678"/>
      <c r="H11" s="73"/>
    </row>
    <row r="12" spans="2:12" ht="15.75" hidden="1" customHeight="1" outlineLevel="1">
      <c r="B12" s="172"/>
      <c r="C12" s="677" t="s">
        <v>27</v>
      </c>
      <c r="D12" s="677"/>
      <c r="E12" s="78"/>
      <c r="F12" s="678" t="s">
        <v>241</v>
      </c>
      <c r="G12" s="678"/>
      <c r="H12" s="73"/>
    </row>
    <row r="13" spans="2:12" ht="15.75" hidden="1" customHeight="1" outlineLevel="1">
      <c r="B13" s="172"/>
      <c r="C13" s="677" t="s">
        <v>28</v>
      </c>
      <c r="D13" s="677"/>
      <c r="E13" s="78"/>
      <c r="F13" s="678">
        <v>20</v>
      </c>
      <c r="G13" s="678"/>
      <c r="H13" s="73"/>
    </row>
    <row r="14" spans="2:12" ht="15.75" hidden="1" customHeight="1" outlineLevel="1">
      <c r="B14" s="172"/>
      <c r="C14" s="677" t="s">
        <v>29</v>
      </c>
      <c r="D14" s="677"/>
      <c r="E14" s="78"/>
      <c r="F14" s="678">
        <v>30</v>
      </c>
      <c r="G14" s="678"/>
      <c r="H14" s="73"/>
    </row>
    <row r="15" spans="2:12" ht="15.75" hidden="1" customHeight="1" outlineLevel="1">
      <c r="B15" s="172"/>
      <c r="C15" s="677" t="s">
        <v>30</v>
      </c>
      <c r="D15" s="677"/>
      <c r="E15" s="78"/>
      <c r="F15" s="678">
        <v>80</v>
      </c>
      <c r="G15" s="678"/>
      <c r="H15" s="73"/>
    </row>
    <row r="16" spans="2:12" ht="15.75" hidden="1" customHeight="1" outlineLevel="1">
      <c r="B16" s="172"/>
      <c r="C16" s="677" t="s">
        <v>31</v>
      </c>
      <c r="D16" s="677"/>
      <c r="E16" s="78"/>
      <c r="F16" s="678">
        <v>381</v>
      </c>
      <c r="G16" s="678"/>
      <c r="H16" s="73"/>
    </row>
    <row r="17" spans="2:10" ht="15.75" hidden="1" customHeight="1" outlineLevel="1">
      <c r="B17" s="172"/>
      <c r="C17" s="677" t="s">
        <v>32</v>
      </c>
      <c r="D17" s="677"/>
      <c r="E17" s="78"/>
      <c r="F17" s="678" t="s">
        <v>255</v>
      </c>
      <c r="G17" s="678"/>
      <c r="H17" s="73"/>
    </row>
    <row r="18" spans="2:10" ht="31.5" hidden="1" customHeight="1" outlineLevel="1">
      <c r="B18" s="172"/>
      <c r="C18" s="677" t="s">
        <v>34</v>
      </c>
      <c r="D18" s="677"/>
      <c r="E18" s="78"/>
      <c r="F18" s="678" t="s">
        <v>243</v>
      </c>
      <c r="G18" s="678"/>
      <c r="H18" s="73"/>
    </row>
    <row r="19" spans="2:10" ht="15.75" hidden="1" customHeight="1" outlineLevel="1">
      <c r="B19" s="172"/>
      <c r="C19" s="677" t="s">
        <v>41</v>
      </c>
      <c r="D19" s="677"/>
      <c r="E19" s="78"/>
      <c r="F19" s="678" t="s">
        <v>53</v>
      </c>
      <c r="G19" s="678"/>
      <c r="H19" s="73"/>
    </row>
    <row r="20" spans="2:10" ht="15.75" hidden="1" customHeight="1" outlineLevel="1">
      <c r="B20" s="172"/>
      <c r="C20" s="682" t="s">
        <v>183</v>
      </c>
      <c r="D20" s="682"/>
      <c r="E20" s="78"/>
      <c r="F20" s="678" t="s">
        <v>256</v>
      </c>
      <c r="G20" s="678"/>
      <c r="H20" s="73"/>
    </row>
    <row r="21" spans="2:10" ht="15.75" hidden="1" customHeight="1" outlineLevel="1">
      <c r="B21" s="172"/>
      <c r="C21" s="682" t="s">
        <v>184</v>
      </c>
      <c r="D21" s="682"/>
      <c r="E21" s="78"/>
      <c r="F21" s="678" t="s">
        <v>257</v>
      </c>
      <c r="G21" s="678"/>
      <c r="H21" s="73"/>
    </row>
    <row r="22" spans="2:10" ht="15.75" hidden="1" customHeight="1" outlineLevel="1">
      <c r="B22" s="172"/>
      <c r="C22" s="682" t="s">
        <v>39</v>
      </c>
      <c r="D22" s="682"/>
      <c r="E22" s="78"/>
      <c r="F22" s="678">
        <v>78</v>
      </c>
      <c r="G22" s="678"/>
      <c r="H22" s="73"/>
    </row>
    <row r="23" spans="2:10" ht="15.75" customHeight="1" collapsed="1">
      <c r="B23" s="40"/>
      <c r="C23" s="42"/>
      <c r="D23" s="42"/>
      <c r="E23" s="180"/>
      <c r="F23" s="42"/>
      <c r="G23" s="42"/>
      <c r="H23" s="41"/>
    </row>
    <row r="24" spans="2:10" ht="15.75" customHeight="1" outlineLevel="1">
      <c r="B24" s="64" t="s">
        <v>43</v>
      </c>
      <c r="C24" s="213" t="s">
        <v>48</v>
      </c>
      <c r="D24" s="140"/>
      <c r="E24" s="175" t="s">
        <v>1</v>
      </c>
      <c r="F24" s="140" t="s">
        <v>1</v>
      </c>
      <c r="G24" s="140" t="s">
        <v>44</v>
      </c>
      <c r="H24" s="65" t="s">
        <v>45</v>
      </c>
    </row>
    <row r="25" spans="2:10" ht="15.75" customHeight="1" outlineLevel="1">
      <c r="B25" s="138">
        <v>1270</v>
      </c>
      <c r="C25" s="677" t="s">
        <v>261</v>
      </c>
      <c r="D25" s="677"/>
      <c r="E25" s="165">
        <v>1783</v>
      </c>
      <c r="F25" s="168">
        <f>E25*'Прайс-лист'!I3*(1-'Прайс-лист'!$E$3)</f>
        <v>1426.4</v>
      </c>
      <c r="G25" s="138"/>
      <c r="H25" s="169">
        <f>F25</f>
        <v>1426.4</v>
      </c>
    </row>
    <row r="26" spans="2:10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0" ht="257.25" hidden="1" customHeight="1" outlineLevel="2">
      <c r="B27" s="20"/>
      <c r="C27" s="719" t="s">
        <v>2073</v>
      </c>
      <c r="D27" s="719"/>
      <c r="E27" s="719"/>
      <c r="F27" s="719"/>
      <c r="G27" s="719"/>
      <c r="H27" s="719"/>
    </row>
    <row r="28" spans="2:10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</row>
    <row r="29" spans="2:10" ht="15.75" customHeight="1" outlineLevel="1">
      <c r="B29" s="138"/>
      <c r="C29" s="535" t="s">
        <v>2165</v>
      </c>
      <c r="D29" s="98" t="s">
        <v>840</v>
      </c>
      <c r="E29" s="167">
        <v>23</v>
      </c>
      <c r="F29" s="169">
        <f>E29*'Прайс-лист'!I3*(1-'Прайс-лист'!$E$3)</f>
        <v>18.400000000000002</v>
      </c>
      <c r="G29" s="137">
        <v>0</v>
      </c>
      <c r="H29" s="184">
        <f>F29*G29</f>
        <v>0</v>
      </c>
      <c r="J29" s="235" t="s">
        <v>840</v>
      </c>
    </row>
    <row r="30" spans="2:10" ht="15.75" customHeight="1" outlineLevel="1">
      <c r="B30" s="704" t="s">
        <v>6</v>
      </c>
      <c r="C30" s="704"/>
      <c r="D30" s="704"/>
      <c r="E30" s="704"/>
      <c r="F30" s="704"/>
      <c r="G30" s="704"/>
      <c r="H30" s="704"/>
      <c r="J30" s="240" t="s">
        <v>2164</v>
      </c>
    </row>
    <row r="31" spans="2:10" ht="15.75" customHeight="1" outlineLevel="1">
      <c r="B31" s="141">
        <v>4144</v>
      </c>
      <c r="C31" s="683" t="s">
        <v>1984</v>
      </c>
      <c r="D31" s="683"/>
      <c r="E31" s="167">
        <v>23</v>
      </c>
      <c r="F31" s="168">
        <f>E31*'Прайс-лист'!I3*(1-'Прайс-лист'!$E$3)</f>
        <v>18.400000000000002</v>
      </c>
      <c r="G31" s="137">
        <v>0</v>
      </c>
      <c r="H31" s="169">
        <f t="shared" ref="H31:H38" si="0">F31*G31</f>
        <v>0</v>
      </c>
      <c r="J31" s="235" t="s">
        <v>2161</v>
      </c>
    </row>
    <row r="32" spans="2:10" ht="15.75" customHeight="1" outlineLevel="1">
      <c r="B32" s="141">
        <v>2402</v>
      </c>
      <c r="C32" s="683" t="s">
        <v>50</v>
      </c>
      <c r="D32" s="683"/>
      <c r="E32" s="167">
        <v>130</v>
      </c>
      <c r="F32" s="168">
        <f>E32*'Прайс-лист'!I3*(1-'Прайс-лист'!$E$3)</f>
        <v>104</v>
      </c>
      <c r="G32" s="137">
        <v>0</v>
      </c>
      <c r="H32" s="169">
        <f t="shared" si="0"/>
        <v>0</v>
      </c>
      <c r="J32" s="243" t="s">
        <v>2162</v>
      </c>
    </row>
    <row r="33" spans="2:10" ht="15.75" customHeight="1" outlineLevel="1">
      <c r="B33" s="141">
        <v>2348</v>
      </c>
      <c r="C33" s="683" t="s">
        <v>13</v>
      </c>
      <c r="D33" s="683"/>
      <c r="E33" s="167">
        <v>97</v>
      </c>
      <c r="F33" s="168">
        <f>E33*'Прайс-лист'!I3*(1-'Прайс-лист'!$E$3)</f>
        <v>77.600000000000009</v>
      </c>
      <c r="G33" s="137">
        <v>0</v>
      </c>
      <c r="H33" s="169">
        <f t="shared" si="0"/>
        <v>0</v>
      </c>
      <c r="J33" s="236" t="s">
        <v>2167</v>
      </c>
    </row>
    <row r="34" spans="2:10" ht="15.75" customHeight="1" outlineLevel="1">
      <c r="B34" s="141">
        <v>2344</v>
      </c>
      <c r="C34" s="683" t="s">
        <v>72</v>
      </c>
      <c r="D34" s="683"/>
      <c r="E34" s="167">
        <v>66</v>
      </c>
      <c r="F34" s="168">
        <f>E34*'Прайс-лист'!I3*(1-'Прайс-лист'!$E$3)</f>
        <v>52.800000000000004</v>
      </c>
      <c r="G34" s="137">
        <v>0</v>
      </c>
      <c r="H34" s="169">
        <f t="shared" si="0"/>
        <v>0</v>
      </c>
      <c r="J34" s="506" t="s">
        <v>1777</v>
      </c>
    </row>
    <row r="35" spans="2:10" ht="15.75" customHeight="1" outlineLevel="1">
      <c r="B35" s="141">
        <v>2345</v>
      </c>
      <c r="C35" s="683" t="s">
        <v>73</v>
      </c>
      <c r="D35" s="683"/>
      <c r="E35" s="167">
        <v>66</v>
      </c>
      <c r="F35" s="168">
        <f>E35*'Прайс-лист'!I3*(1-'Прайс-лист'!$E$3)</f>
        <v>52.800000000000004</v>
      </c>
      <c r="G35" s="137">
        <v>0</v>
      </c>
      <c r="H35" s="169">
        <f t="shared" si="0"/>
        <v>0</v>
      </c>
      <c r="J35" s="506" t="s">
        <v>2166</v>
      </c>
    </row>
    <row r="36" spans="2:10" ht="15.75" customHeight="1" outlineLevel="1">
      <c r="B36" s="141">
        <v>2937</v>
      </c>
      <c r="C36" s="683" t="s">
        <v>8</v>
      </c>
      <c r="D36" s="683"/>
      <c r="E36" s="167">
        <v>121</v>
      </c>
      <c r="F36" s="168">
        <f>E36*'Прайс-лист'!I3*(1-'Прайс-лист'!$E$3)</f>
        <v>96.800000000000011</v>
      </c>
      <c r="G36" s="137">
        <v>0</v>
      </c>
      <c r="H36" s="169">
        <f t="shared" si="0"/>
        <v>0</v>
      </c>
    </row>
    <row r="37" spans="2:10" ht="15.75" customHeight="1" outlineLevel="1">
      <c r="B37" s="141">
        <v>2938</v>
      </c>
      <c r="C37" s="683" t="s">
        <v>74</v>
      </c>
      <c r="D37" s="683"/>
      <c r="E37" s="167">
        <v>151</v>
      </c>
      <c r="F37" s="168">
        <f>E37*'Прайс-лист'!I3*(1-'Прайс-лист'!$E$3)</f>
        <v>120.80000000000001</v>
      </c>
      <c r="G37" s="137">
        <v>0</v>
      </c>
      <c r="H37" s="169">
        <f t="shared" si="0"/>
        <v>0</v>
      </c>
    </row>
    <row r="38" spans="2:10" ht="15.75" customHeight="1" outlineLevel="1">
      <c r="B38" s="141">
        <v>2836</v>
      </c>
      <c r="C38" s="683" t="s">
        <v>10</v>
      </c>
      <c r="D38" s="683"/>
      <c r="E38" s="167">
        <v>225</v>
      </c>
      <c r="F38" s="168">
        <f>E38*'Прайс-лист'!I3*(1-'Прайс-лист'!$E$3)</f>
        <v>180</v>
      </c>
      <c r="G38" s="137">
        <v>0</v>
      </c>
      <c r="H38" s="169">
        <f t="shared" si="0"/>
        <v>0</v>
      </c>
    </row>
    <row r="39" spans="2:10" ht="15.75" customHeight="1" outlineLevel="1">
      <c r="B39" s="3"/>
      <c r="C39" s="718"/>
      <c r="D39" s="718"/>
      <c r="E39" s="176"/>
      <c r="F39" s="1"/>
      <c r="G39" s="27" t="s">
        <v>11</v>
      </c>
      <c r="H39" s="170">
        <f>SUM(H25:H38)</f>
        <v>1426.4</v>
      </c>
    </row>
  </sheetData>
  <mergeCells count="55">
    <mergeCell ref="K2:L2"/>
    <mergeCell ref="F19:G19"/>
    <mergeCell ref="F20:G20"/>
    <mergeCell ref="F21:G21"/>
    <mergeCell ref="F22:G22"/>
    <mergeCell ref="F9:G9"/>
    <mergeCell ref="F10:G10"/>
    <mergeCell ref="F11:G11"/>
    <mergeCell ref="F12:G12"/>
    <mergeCell ref="F13:G13"/>
    <mergeCell ref="F8:G8"/>
    <mergeCell ref="B2:H2"/>
    <mergeCell ref="B3:H3"/>
    <mergeCell ref="F4:G4"/>
    <mergeCell ref="F5:G5"/>
    <mergeCell ref="F6:G6"/>
    <mergeCell ref="C19:D19"/>
    <mergeCell ref="C20:D20"/>
    <mergeCell ref="C21:D21"/>
    <mergeCell ref="C22:D22"/>
    <mergeCell ref="F14:G14"/>
    <mergeCell ref="F15:G15"/>
    <mergeCell ref="F16:G16"/>
    <mergeCell ref="F17:G17"/>
    <mergeCell ref="F18:G18"/>
    <mergeCell ref="C15:D15"/>
    <mergeCell ref="C16:D16"/>
    <mergeCell ref="C17:D17"/>
    <mergeCell ref="C18:D18"/>
    <mergeCell ref="F7:G7"/>
    <mergeCell ref="C4:D4"/>
    <mergeCell ref="C5:D5"/>
    <mergeCell ref="C6:D6"/>
    <mergeCell ref="C7:D7"/>
    <mergeCell ref="C8:D8"/>
    <mergeCell ref="C36:D36"/>
    <mergeCell ref="C37:D37"/>
    <mergeCell ref="C38:D38"/>
    <mergeCell ref="C39:D39"/>
    <mergeCell ref="C25:D25"/>
    <mergeCell ref="C31:D31"/>
    <mergeCell ref="C32:D32"/>
    <mergeCell ref="C33:D33"/>
    <mergeCell ref="C34:D34"/>
    <mergeCell ref="C35:D35"/>
    <mergeCell ref="B30:H30"/>
    <mergeCell ref="C27:H27"/>
    <mergeCell ref="B28:H28"/>
    <mergeCell ref="B26:H26"/>
    <mergeCell ref="C9:D9"/>
    <mergeCell ref="C10:D10"/>
    <mergeCell ref="C11:D11"/>
    <mergeCell ref="C12:D12"/>
    <mergeCell ref="C13:D13"/>
    <mergeCell ref="C14:D14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workbookViewId="0">
      <pane ySplit="2" topLeftCell="A3" activePane="bottomLeft" state="frozen"/>
      <selection pane="bottomLeft" activeCell="C34" sqref="B34:D34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9.140625" style="50" hidden="1" customWidth="1" outlineLevel="1"/>
    <col min="11" max="11" width="9.140625" style="50" collapsed="1"/>
    <col min="12" max="14" width="9.140625" style="50"/>
    <col min="15" max="15" width="19.5703125" style="112" bestFit="1" customWidth="1"/>
    <col min="16" max="16384" width="9.140625" style="50"/>
  </cols>
  <sheetData>
    <row r="2" spans="2:12" ht="15.75" customHeight="1">
      <c r="B2" s="680" t="s">
        <v>259</v>
      </c>
      <c r="C2" s="680"/>
      <c r="D2" s="680"/>
      <c r="E2" s="680"/>
      <c r="F2" s="680"/>
      <c r="G2" s="680"/>
      <c r="H2" s="680"/>
      <c r="K2" s="679" t="s">
        <v>1986</v>
      </c>
      <c r="L2" s="679"/>
    </row>
    <row r="3" spans="2:12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2" ht="15.75" hidden="1" customHeight="1" outlineLevel="1">
      <c r="B4" s="172"/>
      <c r="C4" s="139" t="s">
        <v>20</v>
      </c>
      <c r="D4" s="139"/>
      <c r="E4" s="78"/>
      <c r="F4" s="678">
        <v>360</v>
      </c>
      <c r="G4" s="678"/>
      <c r="H4" s="73"/>
    </row>
    <row r="5" spans="2:12" ht="15.75" hidden="1" customHeight="1" outlineLevel="1">
      <c r="B5" s="172"/>
      <c r="C5" s="139" t="s">
        <v>21</v>
      </c>
      <c r="D5" s="139"/>
      <c r="E5" s="78"/>
      <c r="F5" s="678">
        <v>255</v>
      </c>
      <c r="G5" s="678"/>
      <c r="H5" s="73"/>
    </row>
    <row r="6" spans="2:12" ht="15.75" hidden="1" customHeight="1" outlineLevel="1">
      <c r="B6" s="172"/>
      <c r="C6" s="139" t="s">
        <v>22</v>
      </c>
      <c r="D6" s="139"/>
      <c r="E6" s="78"/>
      <c r="F6" s="678">
        <v>184</v>
      </c>
      <c r="G6" s="678"/>
      <c r="H6" s="73"/>
    </row>
    <row r="7" spans="2:12" ht="15.75" hidden="1" customHeight="1" outlineLevel="1">
      <c r="B7" s="172"/>
      <c r="C7" s="139" t="s">
        <v>23</v>
      </c>
      <c r="D7" s="139"/>
      <c r="E7" s="78"/>
      <c r="F7" s="678">
        <v>90</v>
      </c>
      <c r="G7" s="678"/>
      <c r="H7" s="73"/>
    </row>
    <row r="8" spans="2:12" ht="15.75" hidden="1" customHeight="1" outlineLevel="1">
      <c r="B8" s="172"/>
      <c r="C8" s="139" t="s">
        <v>24</v>
      </c>
      <c r="D8" s="139"/>
      <c r="E8" s="78"/>
      <c r="F8" s="678">
        <v>46</v>
      </c>
      <c r="G8" s="678"/>
      <c r="H8" s="73"/>
    </row>
    <row r="9" spans="2:12" ht="15.75" hidden="1" customHeight="1" outlineLevel="1">
      <c r="B9" s="172"/>
      <c r="C9" s="139" t="s">
        <v>40</v>
      </c>
      <c r="D9" s="139"/>
      <c r="E9" s="78"/>
      <c r="F9" s="678">
        <v>42</v>
      </c>
      <c r="G9" s="678"/>
      <c r="H9" s="73"/>
    </row>
    <row r="10" spans="2:12" ht="15.75" hidden="1" customHeight="1" outlineLevel="1">
      <c r="B10" s="172"/>
      <c r="C10" s="139" t="s">
        <v>25</v>
      </c>
      <c r="D10" s="139"/>
      <c r="E10" s="78"/>
      <c r="F10" s="678">
        <v>700</v>
      </c>
      <c r="G10" s="678"/>
      <c r="H10" s="73"/>
    </row>
    <row r="11" spans="2:12" ht="15.75" hidden="1" customHeight="1" outlineLevel="1">
      <c r="B11" s="172"/>
      <c r="C11" s="139" t="s">
        <v>26</v>
      </c>
      <c r="D11" s="139"/>
      <c r="E11" s="78"/>
      <c r="F11" s="678">
        <v>5</v>
      </c>
      <c r="G11" s="678"/>
      <c r="H11" s="73"/>
    </row>
    <row r="12" spans="2:12" ht="15.75" hidden="1" customHeight="1" outlineLevel="1">
      <c r="B12" s="172"/>
      <c r="C12" s="139" t="s">
        <v>27</v>
      </c>
      <c r="D12" s="139"/>
      <c r="E12" s="78"/>
      <c r="F12" s="678" t="s">
        <v>245</v>
      </c>
      <c r="G12" s="678"/>
      <c r="H12" s="73"/>
    </row>
    <row r="13" spans="2:12" ht="15.75" hidden="1" customHeight="1" outlineLevel="1">
      <c r="B13" s="172"/>
      <c r="C13" s="139" t="s">
        <v>28</v>
      </c>
      <c r="D13" s="139"/>
      <c r="E13" s="78"/>
      <c r="F13" s="678">
        <v>20</v>
      </c>
      <c r="G13" s="678"/>
      <c r="H13" s="73"/>
    </row>
    <row r="14" spans="2:12" ht="15.75" hidden="1" customHeight="1" outlineLevel="1">
      <c r="B14" s="172"/>
      <c r="C14" s="139" t="s">
        <v>29</v>
      </c>
      <c r="D14" s="139"/>
      <c r="E14" s="78"/>
      <c r="F14" s="678">
        <v>30</v>
      </c>
      <c r="G14" s="678"/>
      <c r="H14" s="73"/>
    </row>
    <row r="15" spans="2:12" ht="15.75" hidden="1" customHeight="1" outlineLevel="1">
      <c r="B15" s="172"/>
      <c r="C15" s="139" t="s">
        <v>30</v>
      </c>
      <c r="D15" s="139"/>
      <c r="E15" s="78"/>
      <c r="F15" s="678">
        <v>80</v>
      </c>
      <c r="G15" s="678"/>
      <c r="H15" s="73"/>
    </row>
    <row r="16" spans="2:12" ht="15.75" hidden="1" customHeight="1" outlineLevel="1">
      <c r="B16" s="172"/>
      <c r="C16" s="139" t="s">
        <v>31</v>
      </c>
      <c r="D16" s="139"/>
      <c r="E16" s="78"/>
      <c r="F16" s="678">
        <v>381</v>
      </c>
      <c r="G16" s="678"/>
      <c r="H16" s="73"/>
    </row>
    <row r="17" spans="2:10" ht="15.75" hidden="1" customHeight="1" outlineLevel="1">
      <c r="B17" s="172"/>
      <c r="C17" s="139" t="s">
        <v>32</v>
      </c>
      <c r="D17" s="139"/>
      <c r="E17" s="78"/>
      <c r="F17" s="678" t="s">
        <v>255</v>
      </c>
      <c r="G17" s="678"/>
      <c r="H17" s="73"/>
    </row>
    <row r="18" spans="2:10" ht="31.5" hidden="1" customHeight="1" outlineLevel="1">
      <c r="B18" s="172"/>
      <c r="C18" s="139" t="s">
        <v>34</v>
      </c>
      <c r="D18" s="139"/>
      <c r="E18" s="78"/>
      <c r="F18" s="678" t="s">
        <v>246</v>
      </c>
      <c r="G18" s="678"/>
      <c r="H18" s="73"/>
    </row>
    <row r="19" spans="2:10" ht="15.75" hidden="1" customHeight="1" outlineLevel="1">
      <c r="B19" s="172"/>
      <c r="C19" s="139" t="s">
        <v>41</v>
      </c>
      <c r="D19" s="139"/>
      <c r="E19" s="78"/>
      <c r="F19" s="678" t="s">
        <v>53</v>
      </c>
      <c r="G19" s="678"/>
      <c r="H19" s="73"/>
    </row>
    <row r="20" spans="2:10" ht="15.75" hidden="1" customHeight="1" outlineLevel="1">
      <c r="B20" s="172"/>
      <c r="C20" s="142" t="s">
        <v>37</v>
      </c>
      <c r="D20" s="142"/>
      <c r="E20" s="78"/>
      <c r="F20" s="678" t="s">
        <v>256</v>
      </c>
      <c r="G20" s="678"/>
      <c r="H20" s="73"/>
    </row>
    <row r="21" spans="2:10" ht="15.75" hidden="1" customHeight="1" outlineLevel="1">
      <c r="B21" s="172"/>
      <c r="C21" s="142" t="s">
        <v>39</v>
      </c>
      <c r="D21" s="142"/>
      <c r="E21" s="78"/>
      <c r="F21" s="678">
        <v>47</v>
      </c>
      <c r="G21" s="678"/>
      <c r="H21" s="73"/>
    </row>
    <row r="22" spans="2:10" ht="15.75" customHeight="1" collapsed="1">
      <c r="B22" s="69"/>
      <c r="C22" s="70"/>
      <c r="D22" s="70"/>
      <c r="E22" s="178"/>
      <c r="F22" s="70"/>
      <c r="G22" s="70"/>
      <c r="H22" s="71"/>
    </row>
    <row r="23" spans="2:10" ht="15.75" customHeight="1" outlineLevel="1">
      <c r="B23" s="64" t="s">
        <v>43</v>
      </c>
      <c r="C23" s="213" t="s">
        <v>48</v>
      </c>
      <c r="D23" s="140"/>
      <c r="E23" s="175" t="s">
        <v>1</v>
      </c>
      <c r="F23" s="140" t="s">
        <v>1</v>
      </c>
      <c r="G23" s="140" t="s">
        <v>44</v>
      </c>
      <c r="H23" s="65" t="s">
        <v>45</v>
      </c>
    </row>
    <row r="24" spans="2:10" ht="15.75" customHeight="1" outlineLevel="1">
      <c r="B24" s="138">
        <v>1271</v>
      </c>
      <c r="C24" s="139" t="s">
        <v>260</v>
      </c>
      <c r="D24" s="139"/>
      <c r="E24" s="165">
        <v>1898</v>
      </c>
      <c r="F24" s="168">
        <f>E24*'Прайс-лист'!I3*(1-'Прайс-лист'!$E$3)</f>
        <v>1518.4</v>
      </c>
      <c r="G24" s="138"/>
      <c r="H24" s="169">
        <f>F24</f>
        <v>1518.4</v>
      </c>
    </row>
    <row r="25" spans="2:10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0" ht="245.25" hidden="1" customHeight="1" outlineLevel="2">
      <c r="B26" s="138"/>
      <c r="C26" s="685" t="s">
        <v>2074</v>
      </c>
      <c r="D26" s="685"/>
      <c r="E26" s="685"/>
      <c r="F26" s="685"/>
      <c r="G26" s="685"/>
      <c r="H26" s="685"/>
    </row>
    <row r="27" spans="2:10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0" ht="15.75" customHeight="1" outlineLevel="1">
      <c r="B28" s="128"/>
      <c r="C28" s="535" t="s">
        <v>2165</v>
      </c>
      <c r="D28" s="98" t="s">
        <v>840</v>
      </c>
      <c r="E28" s="167">
        <v>23</v>
      </c>
      <c r="F28" s="169">
        <f>E28*'Прайс-лист'!I3*(1-'Прайс-лист'!$E$3)</f>
        <v>18.400000000000002</v>
      </c>
      <c r="G28" s="137">
        <v>0</v>
      </c>
      <c r="H28" s="184">
        <f>F28*G28</f>
        <v>0</v>
      </c>
      <c r="J28" s="235" t="s">
        <v>840</v>
      </c>
    </row>
    <row r="29" spans="2:10" ht="15.75" customHeight="1" outlineLevel="1">
      <c r="B29" s="704" t="s">
        <v>6</v>
      </c>
      <c r="C29" s="704"/>
      <c r="D29" s="704"/>
      <c r="E29" s="704"/>
      <c r="F29" s="704"/>
      <c r="G29" s="704"/>
      <c r="H29" s="704"/>
      <c r="J29" s="240" t="s">
        <v>2164</v>
      </c>
    </row>
    <row r="30" spans="2:10" ht="15.75" customHeight="1" outlineLevel="1">
      <c r="B30" s="141">
        <v>4144</v>
      </c>
      <c r="C30" s="683" t="s">
        <v>1984</v>
      </c>
      <c r="D30" s="683"/>
      <c r="E30" s="167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ref="H30:H37" si="0">F30*G30</f>
        <v>0</v>
      </c>
      <c r="J30" s="235" t="s">
        <v>2161</v>
      </c>
    </row>
    <row r="31" spans="2:10" ht="15.75" customHeight="1" outlineLevel="1">
      <c r="B31" s="141">
        <v>2402</v>
      </c>
      <c r="C31" s="683" t="s">
        <v>50</v>
      </c>
      <c r="D31" s="683"/>
      <c r="E31" s="167">
        <v>130</v>
      </c>
      <c r="F31" s="168">
        <f>E31*'Прайс-лист'!I3*(1-'Прайс-лист'!$E$3)</f>
        <v>104</v>
      </c>
      <c r="G31" s="137">
        <v>0</v>
      </c>
      <c r="H31" s="169">
        <f t="shared" si="0"/>
        <v>0</v>
      </c>
      <c r="J31" s="243" t="s">
        <v>2162</v>
      </c>
    </row>
    <row r="32" spans="2:10" ht="15.75" customHeight="1" outlineLevel="1">
      <c r="B32" s="141">
        <v>2348</v>
      </c>
      <c r="C32" s="683" t="s">
        <v>13</v>
      </c>
      <c r="D32" s="683"/>
      <c r="E32" s="167">
        <v>97</v>
      </c>
      <c r="F32" s="168">
        <f>E32*'Прайс-лист'!I3*(1-'Прайс-лист'!$E$3)</f>
        <v>77.600000000000009</v>
      </c>
      <c r="G32" s="137">
        <v>0</v>
      </c>
      <c r="H32" s="169">
        <f t="shared" si="0"/>
        <v>0</v>
      </c>
      <c r="J32" s="236" t="s">
        <v>2167</v>
      </c>
    </row>
    <row r="33" spans="2:10" ht="15.75" customHeight="1" outlineLevel="1">
      <c r="B33" s="141">
        <v>2344</v>
      </c>
      <c r="C33" s="683" t="s">
        <v>72</v>
      </c>
      <c r="D33" s="683"/>
      <c r="E33" s="167">
        <v>66</v>
      </c>
      <c r="F33" s="168">
        <f>E33*'Прайс-лист'!I3*(1-'Прайс-лист'!$E$3)</f>
        <v>52.800000000000004</v>
      </c>
      <c r="G33" s="137">
        <v>0</v>
      </c>
      <c r="H33" s="169">
        <f t="shared" si="0"/>
        <v>0</v>
      </c>
      <c r="J33" s="506" t="s">
        <v>1777</v>
      </c>
    </row>
    <row r="34" spans="2:10" ht="15.75" customHeight="1" outlineLevel="1">
      <c r="B34" s="141">
        <v>2345</v>
      </c>
      <c r="C34" s="683" t="s">
        <v>73</v>
      </c>
      <c r="D34" s="683"/>
      <c r="E34" s="167">
        <v>66</v>
      </c>
      <c r="F34" s="168">
        <f>E34*'Прайс-лист'!I3*(1-'Прайс-лист'!$E$3)</f>
        <v>52.800000000000004</v>
      </c>
      <c r="G34" s="137">
        <v>0</v>
      </c>
      <c r="H34" s="169">
        <f t="shared" si="0"/>
        <v>0</v>
      </c>
      <c r="J34" s="506" t="s">
        <v>2166</v>
      </c>
    </row>
    <row r="35" spans="2:10" ht="15.75" customHeight="1" outlineLevel="1">
      <c r="B35" s="141">
        <v>2937</v>
      </c>
      <c r="C35" s="683" t="s">
        <v>8</v>
      </c>
      <c r="D35" s="683"/>
      <c r="E35" s="167">
        <v>121</v>
      </c>
      <c r="F35" s="168">
        <f>E35*'Прайс-лист'!I3*(1-'Прайс-лист'!$E$3)</f>
        <v>96.800000000000011</v>
      </c>
      <c r="G35" s="137">
        <v>0</v>
      </c>
      <c r="H35" s="169">
        <f t="shared" si="0"/>
        <v>0</v>
      </c>
    </row>
    <row r="36" spans="2:10" ht="15.75" customHeight="1" outlineLevel="1">
      <c r="B36" s="141">
        <v>2938</v>
      </c>
      <c r="C36" s="683" t="s">
        <v>74</v>
      </c>
      <c r="D36" s="683"/>
      <c r="E36" s="167">
        <v>151</v>
      </c>
      <c r="F36" s="168">
        <f>E36*'Прайс-лист'!I3*(1-'Прайс-лист'!$E$3)</f>
        <v>120.80000000000001</v>
      </c>
      <c r="G36" s="137">
        <v>0</v>
      </c>
      <c r="H36" s="169">
        <f t="shared" si="0"/>
        <v>0</v>
      </c>
    </row>
    <row r="37" spans="2:10" ht="15.75" customHeight="1" outlineLevel="1">
      <c r="B37" s="141">
        <v>2836</v>
      </c>
      <c r="C37" s="683" t="s">
        <v>10</v>
      </c>
      <c r="D37" s="683"/>
      <c r="E37" s="167">
        <v>225</v>
      </c>
      <c r="F37" s="168">
        <f>E37*'Прайс-лист'!I3*(1-'Прайс-лист'!$E$3)</f>
        <v>180</v>
      </c>
      <c r="G37" s="137">
        <v>0</v>
      </c>
      <c r="H37" s="169">
        <f t="shared" si="0"/>
        <v>0</v>
      </c>
    </row>
    <row r="38" spans="2:10" ht="15.75" customHeight="1" outlineLevel="1">
      <c r="B38" s="3"/>
      <c r="C38" s="52"/>
      <c r="D38" s="52"/>
      <c r="E38" s="176"/>
      <c r="F38" s="1"/>
      <c r="G38" s="27" t="s">
        <v>11</v>
      </c>
      <c r="H38" s="170">
        <f>SUM(H24:H37)</f>
        <v>1518.4</v>
      </c>
    </row>
  </sheetData>
  <mergeCells count="33">
    <mergeCell ref="K2:L2"/>
    <mergeCell ref="B27:H27"/>
    <mergeCell ref="F21:G21"/>
    <mergeCell ref="F16:G16"/>
    <mergeCell ref="F17:G17"/>
    <mergeCell ref="F18:G18"/>
    <mergeCell ref="F19:G19"/>
    <mergeCell ref="F20:G20"/>
    <mergeCell ref="B25:H25"/>
    <mergeCell ref="F14:G14"/>
    <mergeCell ref="F15:G15"/>
    <mergeCell ref="B29:H29"/>
    <mergeCell ref="B2:H2"/>
    <mergeCell ref="B3:H3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C26:H26"/>
    <mergeCell ref="C35:D35"/>
    <mergeCell ref="C36:D36"/>
    <mergeCell ref="C37:D37"/>
    <mergeCell ref="C30:D30"/>
    <mergeCell ref="C31:D31"/>
    <mergeCell ref="C32:D32"/>
    <mergeCell ref="C33:D33"/>
    <mergeCell ref="C34:D34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workbookViewId="0">
      <pane ySplit="2" topLeftCell="A3" activePane="bottomLeft" state="frozen"/>
      <selection pane="bottomLeft" activeCell="C29" sqref="C29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9.140625" style="50" hidden="1" customWidth="1" outlineLevel="1"/>
    <col min="11" max="11" width="9.140625" style="50" collapsed="1"/>
    <col min="12" max="14" width="9.140625" style="50"/>
    <col min="15" max="15" width="19.5703125" style="112" bestFit="1" customWidth="1"/>
    <col min="16" max="16384" width="9.140625" style="50"/>
  </cols>
  <sheetData>
    <row r="2" spans="2:12" ht="15.75" customHeight="1">
      <c r="B2" s="680" t="s">
        <v>254</v>
      </c>
      <c r="C2" s="680"/>
      <c r="D2" s="680"/>
      <c r="E2" s="680"/>
      <c r="F2" s="680"/>
      <c r="G2" s="680"/>
      <c r="H2" s="680"/>
      <c r="K2" s="679" t="s">
        <v>1986</v>
      </c>
      <c r="L2" s="679"/>
    </row>
    <row r="3" spans="2:12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2" ht="15.75" hidden="1" customHeight="1" outlineLevel="1">
      <c r="B4" s="172"/>
      <c r="C4" s="677" t="s">
        <v>20</v>
      </c>
      <c r="D4" s="677"/>
      <c r="E4" s="78"/>
      <c r="F4" s="678">
        <v>330</v>
      </c>
      <c r="G4" s="678"/>
      <c r="H4" s="73"/>
    </row>
    <row r="5" spans="2:12" ht="15.75" hidden="1" customHeight="1" outlineLevel="1">
      <c r="B5" s="172"/>
      <c r="C5" s="677" t="s">
        <v>21</v>
      </c>
      <c r="D5" s="677"/>
      <c r="E5" s="78"/>
      <c r="F5" s="678">
        <v>235</v>
      </c>
      <c r="G5" s="678"/>
      <c r="H5" s="73"/>
    </row>
    <row r="6" spans="2:12" ht="15.75" hidden="1" customHeight="1" outlineLevel="1">
      <c r="B6" s="172"/>
      <c r="C6" s="677" t="s">
        <v>22</v>
      </c>
      <c r="D6" s="677"/>
      <c r="E6" s="78"/>
      <c r="F6" s="678">
        <v>165</v>
      </c>
      <c r="G6" s="678"/>
      <c r="H6" s="73"/>
    </row>
    <row r="7" spans="2:12" ht="15.75" hidden="1" customHeight="1" outlineLevel="1">
      <c r="B7" s="172"/>
      <c r="C7" s="677" t="s">
        <v>23</v>
      </c>
      <c r="D7" s="677"/>
      <c r="E7" s="78"/>
      <c r="F7" s="678">
        <v>78</v>
      </c>
      <c r="G7" s="678"/>
      <c r="H7" s="73"/>
    </row>
    <row r="8" spans="2:12" ht="15.75" hidden="1" customHeight="1" outlineLevel="1">
      <c r="B8" s="172"/>
      <c r="C8" s="677" t="s">
        <v>24</v>
      </c>
      <c r="D8" s="677"/>
      <c r="E8" s="78"/>
      <c r="F8" s="678">
        <v>43</v>
      </c>
      <c r="G8" s="678"/>
      <c r="H8" s="73"/>
    </row>
    <row r="9" spans="2:12" ht="15.75" hidden="1" customHeight="1" outlineLevel="1">
      <c r="B9" s="172"/>
      <c r="C9" s="677" t="s">
        <v>40</v>
      </c>
      <c r="D9" s="677"/>
      <c r="E9" s="78"/>
      <c r="F9" s="678">
        <v>60</v>
      </c>
      <c r="G9" s="678"/>
      <c r="H9" s="73"/>
    </row>
    <row r="10" spans="2:12" ht="15.75" hidden="1" customHeight="1" outlineLevel="1">
      <c r="B10" s="172"/>
      <c r="C10" s="677" t="s">
        <v>25</v>
      </c>
      <c r="D10" s="677"/>
      <c r="E10" s="78"/>
      <c r="F10" s="678">
        <v>600</v>
      </c>
      <c r="G10" s="678"/>
      <c r="H10" s="73"/>
    </row>
    <row r="11" spans="2:12" ht="15.75" hidden="1" customHeight="1" outlineLevel="1">
      <c r="B11" s="172"/>
      <c r="C11" s="677" t="s">
        <v>26</v>
      </c>
      <c r="D11" s="677"/>
      <c r="E11" s="78"/>
      <c r="F11" s="678">
        <v>4</v>
      </c>
      <c r="G11" s="678"/>
      <c r="H11" s="73"/>
    </row>
    <row r="12" spans="2:12" ht="15.75" hidden="1" customHeight="1" outlineLevel="1">
      <c r="B12" s="172"/>
      <c r="C12" s="677" t="s">
        <v>27</v>
      </c>
      <c r="D12" s="677"/>
      <c r="E12" s="78"/>
      <c r="F12" s="678" t="s">
        <v>241</v>
      </c>
      <c r="G12" s="678"/>
      <c r="H12" s="73"/>
    </row>
    <row r="13" spans="2:12" ht="15.75" hidden="1" customHeight="1" outlineLevel="1">
      <c r="B13" s="172"/>
      <c r="C13" s="677" t="s">
        <v>28</v>
      </c>
      <c r="D13" s="677"/>
      <c r="E13" s="78"/>
      <c r="F13" s="678">
        <v>15</v>
      </c>
      <c r="G13" s="678"/>
      <c r="H13" s="73"/>
    </row>
    <row r="14" spans="2:12" ht="15.75" hidden="1" customHeight="1" outlineLevel="1">
      <c r="B14" s="172"/>
      <c r="C14" s="677" t="s">
        <v>29</v>
      </c>
      <c r="D14" s="677"/>
      <c r="E14" s="78"/>
      <c r="F14" s="678">
        <v>20</v>
      </c>
      <c r="G14" s="678"/>
      <c r="H14" s="73"/>
    </row>
    <row r="15" spans="2:12" ht="15.75" hidden="1" customHeight="1" outlineLevel="1">
      <c r="B15" s="172"/>
      <c r="C15" s="677" t="s">
        <v>30</v>
      </c>
      <c r="D15" s="677"/>
      <c r="E15" s="78"/>
      <c r="F15" s="678">
        <v>50</v>
      </c>
      <c r="G15" s="678"/>
      <c r="H15" s="73"/>
    </row>
    <row r="16" spans="2:12" ht="15.75" hidden="1" customHeight="1" outlineLevel="1">
      <c r="B16" s="172"/>
      <c r="C16" s="677" t="s">
        <v>31</v>
      </c>
      <c r="D16" s="677"/>
      <c r="E16" s="78"/>
      <c r="F16" s="678">
        <v>381</v>
      </c>
      <c r="G16" s="678"/>
      <c r="H16" s="73"/>
    </row>
    <row r="17" spans="2:10" ht="15.75" hidden="1" customHeight="1" outlineLevel="1">
      <c r="B17" s="172"/>
      <c r="C17" s="677" t="s">
        <v>32</v>
      </c>
      <c r="D17" s="677"/>
      <c r="E17" s="78"/>
      <c r="F17" s="678" t="s">
        <v>248</v>
      </c>
      <c r="G17" s="678"/>
      <c r="H17" s="73"/>
    </row>
    <row r="18" spans="2:10" ht="31.5" hidden="1" customHeight="1" outlineLevel="1">
      <c r="B18" s="172"/>
      <c r="C18" s="677" t="s">
        <v>34</v>
      </c>
      <c r="D18" s="677"/>
      <c r="E18" s="78"/>
      <c r="F18" s="678" t="s">
        <v>243</v>
      </c>
      <c r="G18" s="678"/>
      <c r="H18" s="73"/>
    </row>
    <row r="19" spans="2:10" ht="15.75" hidden="1" customHeight="1" outlineLevel="1">
      <c r="B19" s="172"/>
      <c r="C19" s="677" t="s">
        <v>41</v>
      </c>
      <c r="D19" s="677"/>
      <c r="E19" s="78"/>
      <c r="F19" s="678" t="s">
        <v>53</v>
      </c>
      <c r="G19" s="678"/>
      <c r="H19" s="73"/>
    </row>
    <row r="20" spans="2:10" ht="15.75" hidden="1" customHeight="1" outlineLevel="1">
      <c r="B20" s="172"/>
      <c r="C20" s="682" t="s">
        <v>183</v>
      </c>
      <c r="D20" s="682"/>
      <c r="E20" s="78"/>
      <c r="F20" s="678" t="s">
        <v>231</v>
      </c>
      <c r="G20" s="678"/>
      <c r="H20" s="73"/>
    </row>
    <row r="21" spans="2:10" ht="15.75" hidden="1" customHeight="1" outlineLevel="1">
      <c r="B21" s="172"/>
      <c r="C21" s="682" t="s">
        <v>184</v>
      </c>
      <c r="D21" s="682"/>
      <c r="E21" s="78"/>
      <c r="F21" s="678" t="s">
        <v>251</v>
      </c>
      <c r="G21" s="678"/>
      <c r="H21" s="73"/>
    </row>
    <row r="22" spans="2:10" ht="15.75" hidden="1" customHeight="1" outlineLevel="1">
      <c r="B22" s="172"/>
      <c r="C22" s="682" t="s">
        <v>39</v>
      </c>
      <c r="D22" s="682"/>
      <c r="E22" s="78"/>
      <c r="F22" s="678">
        <v>65</v>
      </c>
      <c r="G22" s="678"/>
      <c r="H22" s="73"/>
    </row>
    <row r="23" spans="2:10" ht="15.75" customHeight="1" collapsed="1">
      <c r="B23" s="69"/>
      <c r="C23" s="70"/>
      <c r="D23" s="70"/>
      <c r="E23" s="178"/>
      <c r="F23" s="70"/>
      <c r="G23" s="70"/>
      <c r="H23" s="71"/>
    </row>
    <row r="24" spans="2:10" ht="15.75" customHeight="1" outlineLevel="1">
      <c r="B24" s="64" t="s">
        <v>43</v>
      </c>
      <c r="C24" s="213" t="s">
        <v>48</v>
      </c>
      <c r="D24" s="140"/>
      <c r="E24" s="175" t="s">
        <v>1</v>
      </c>
      <c r="F24" s="140" t="s">
        <v>1</v>
      </c>
      <c r="G24" s="140" t="s">
        <v>44</v>
      </c>
      <c r="H24" s="65" t="s">
        <v>45</v>
      </c>
    </row>
    <row r="25" spans="2:10" ht="15.75" customHeight="1" outlineLevel="1">
      <c r="B25" s="138">
        <v>1260</v>
      </c>
      <c r="C25" s="677" t="s">
        <v>261</v>
      </c>
      <c r="D25" s="677"/>
      <c r="E25" s="165">
        <v>1617</v>
      </c>
      <c r="F25" s="168">
        <f>E25*'Прайс-лист'!I3*(1-'Прайс-лист'!$E$3)</f>
        <v>1293.6000000000001</v>
      </c>
      <c r="G25" s="138"/>
      <c r="H25" s="169">
        <f>F25</f>
        <v>1293.6000000000001</v>
      </c>
    </row>
    <row r="26" spans="2:10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0" ht="258.75" hidden="1" customHeight="1" outlineLevel="2">
      <c r="B27" s="138"/>
      <c r="C27" s="685" t="s">
        <v>2075</v>
      </c>
      <c r="D27" s="685"/>
      <c r="E27" s="685"/>
      <c r="F27" s="685"/>
      <c r="G27" s="685"/>
      <c r="H27" s="685"/>
    </row>
    <row r="28" spans="2:10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</row>
    <row r="29" spans="2:10" ht="15.75" customHeight="1" outlineLevel="1">
      <c r="B29" s="138"/>
      <c r="C29" s="535" t="s">
        <v>2165</v>
      </c>
      <c r="D29" s="98" t="s">
        <v>840</v>
      </c>
      <c r="E29" s="167">
        <v>23</v>
      </c>
      <c r="F29" s="169">
        <f>E29*'Прайс-лист'!I3*(1-'Прайс-лист'!$E$3)</f>
        <v>18.400000000000002</v>
      </c>
      <c r="G29" s="137">
        <v>0</v>
      </c>
      <c r="H29" s="184">
        <f>F29*G29</f>
        <v>0</v>
      </c>
      <c r="J29" s="235" t="s">
        <v>840</v>
      </c>
    </row>
    <row r="30" spans="2:10" ht="15.75" customHeight="1" outlineLevel="1">
      <c r="B30" s="704" t="s">
        <v>6</v>
      </c>
      <c r="C30" s="704"/>
      <c r="D30" s="704"/>
      <c r="E30" s="704"/>
      <c r="F30" s="704"/>
      <c r="G30" s="704"/>
      <c r="H30" s="704"/>
      <c r="J30" s="240" t="s">
        <v>2164</v>
      </c>
    </row>
    <row r="31" spans="2:10" ht="15.75" customHeight="1" outlineLevel="1">
      <c r="B31" s="141">
        <v>4144</v>
      </c>
      <c r="C31" s="683" t="s">
        <v>1984</v>
      </c>
      <c r="D31" s="683"/>
      <c r="E31" s="167">
        <v>23</v>
      </c>
      <c r="F31" s="168">
        <f>E31*'Прайс-лист'!I3*(1-'Прайс-лист'!$E$3)</f>
        <v>18.400000000000002</v>
      </c>
      <c r="G31" s="137">
        <v>0</v>
      </c>
      <c r="H31" s="169">
        <f t="shared" ref="H31:H38" si="0">F31*G31</f>
        <v>0</v>
      </c>
      <c r="J31" s="235" t="s">
        <v>2161</v>
      </c>
    </row>
    <row r="32" spans="2:10" ht="15.75" customHeight="1" outlineLevel="1">
      <c r="B32" s="141">
        <v>2401</v>
      </c>
      <c r="C32" s="683" t="s">
        <v>50</v>
      </c>
      <c r="D32" s="683"/>
      <c r="E32" s="167">
        <v>141</v>
      </c>
      <c r="F32" s="168">
        <f>E32*'Прайс-лист'!I3*(1-'Прайс-лист'!$E$3)</f>
        <v>112.80000000000001</v>
      </c>
      <c r="G32" s="137">
        <v>0</v>
      </c>
      <c r="H32" s="169">
        <f t="shared" si="0"/>
        <v>0</v>
      </c>
      <c r="J32" s="243" t="s">
        <v>2162</v>
      </c>
    </row>
    <row r="33" spans="2:10" ht="15.75" customHeight="1" outlineLevel="1">
      <c r="B33" s="141">
        <v>2347</v>
      </c>
      <c r="C33" s="683" t="s">
        <v>13</v>
      </c>
      <c r="D33" s="683"/>
      <c r="E33" s="167">
        <v>86</v>
      </c>
      <c r="F33" s="168">
        <f>E33*'Прайс-лист'!I3*(1-'Прайс-лист'!$E$3)</f>
        <v>68.8</v>
      </c>
      <c r="G33" s="137">
        <v>0</v>
      </c>
      <c r="H33" s="169">
        <f t="shared" si="0"/>
        <v>0</v>
      </c>
      <c r="J33" s="236" t="s">
        <v>2167</v>
      </c>
    </row>
    <row r="34" spans="2:10" ht="15.75" customHeight="1" outlineLevel="1">
      <c r="B34" s="141">
        <v>2342</v>
      </c>
      <c r="C34" s="683" t="s">
        <v>7</v>
      </c>
      <c r="D34" s="683"/>
      <c r="E34" s="167">
        <v>62</v>
      </c>
      <c r="F34" s="168">
        <f>E34*'Прайс-лист'!I3*(1-'Прайс-лист'!$E$3)</f>
        <v>49.6</v>
      </c>
      <c r="G34" s="137">
        <v>0</v>
      </c>
      <c r="H34" s="169">
        <f t="shared" si="0"/>
        <v>0</v>
      </c>
      <c r="J34" s="506" t="s">
        <v>1777</v>
      </c>
    </row>
    <row r="35" spans="2:10" ht="15.75" customHeight="1" outlineLevel="1">
      <c r="B35" s="141">
        <v>2343</v>
      </c>
      <c r="C35" s="683" t="s">
        <v>14</v>
      </c>
      <c r="D35" s="683"/>
      <c r="E35" s="167">
        <v>62</v>
      </c>
      <c r="F35" s="168">
        <f>E35*'Прайс-лист'!I3*(1-'Прайс-лист'!$E$3)</f>
        <v>49.6</v>
      </c>
      <c r="G35" s="137">
        <v>0</v>
      </c>
      <c r="H35" s="169">
        <f t="shared" si="0"/>
        <v>0</v>
      </c>
      <c r="J35" s="506" t="s">
        <v>2166</v>
      </c>
    </row>
    <row r="36" spans="2:10" ht="15.75" customHeight="1" outlineLevel="1">
      <c r="B36" s="141">
        <v>2935</v>
      </c>
      <c r="C36" s="683" t="s">
        <v>8</v>
      </c>
      <c r="D36" s="683"/>
      <c r="E36" s="167">
        <v>110</v>
      </c>
      <c r="F36" s="168">
        <f>E36*'Прайс-лист'!I3*(1-'Прайс-лист'!$E$3)</f>
        <v>88</v>
      </c>
      <c r="G36" s="137">
        <v>0</v>
      </c>
      <c r="H36" s="169">
        <f t="shared" si="0"/>
        <v>0</v>
      </c>
    </row>
    <row r="37" spans="2:10" ht="15.75" customHeight="1" outlineLevel="1">
      <c r="B37" s="141">
        <v>2936</v>
      </c>
      <c r="C37" s="683" t="s">
        <v>74</v>
      </c>
      <c r="D37" s="683"/>
      <c r="E37" s="167">
        <v>132</v>
      </c>
      <c r="F37" s="168">
        <f>E37*'Прайс-лист'!I3*(1-'Прайс-лист'!$E$3)</f>
        <v>105.60000000000001</v>
      </c>
      <c r="G37" s="137">
        <v>0</v>
      </c>
      <c r="H37" s="169">
        <f t="shared" si="0"/>
        <v>0</v>
      </c>
    </row>
    <row r="38" spans="2:10" ht="15.75" customHeight="1" outlineLevel="1">
      <c r="B38" s="141">
        <v>2835</v>
      </c>
      <c r="C38" s="683" t="s">
        <v>10</v>
      </c>
      <c r="D38" s="683"/>
      <c r="E38" s="167">
        <v>188</v>
      </c>
      <c r="F38" s="168">
        <f>E38*'Прайс-лист'!I3*(1-'Прайс-лист'!$E$3)</f>
        <v>150.4</v>
      </c>
      <c r="G38" s="137">
        <v>0</v>
      </c>
      <c r="H38" s="169">
        <f t="shared" si="0"/>
        <v>0</v>
      </c>
    </row>
    <row r="39" spans="2:10" ht="15.75" customHeight="1" outlineLevel="1">
      <c r="B39" s="3"/>
      <c r="C39" s="52"/>
      <c r="D39" s="52"/>
      <c r="E39" s="176"/>
      <c r="F39" s="1"/>
      <c r="G39" s="27" t="s">
        <v>11</v>
      </c>
      <c r="H39" s="170">
        <f>SUM(H25:H38)</f>
        <v>1293.6000000000001</v>
      </c>
    </row>
  </sheetData>
  <mergeCells count="54">
    <mergeCell ref="K2:L2"/>
    <mergeCell ref="F14:G14"/>
    <mergeCell ref="F15:G15"/>
    <mergeCell ref="C9:D9"/>
    <mergeCell ref="C10:D10"/>
    <mergeCell ref="C11:D11"/>
    <mergeCell ref="C12:D12"/>
    <mergeCell ref="C13:D13"/>
    <mergeCell ref="C4:D4"/>
    <mergeCell ref="C5:D5"/>
    <mergeCell ref="C6:D6"/>
    <mergeCell ref="C7:D7"/>
    <mergeCell ref="B2:H2"/>
    <mergeCell ref="B3:H3"/>
    <mergeCell ref="F4:G4"/>
    <mergeCell ref="F5:G5"/>
    <mergeCell ref="F22:G22"/>
    <mergeCell ref="F19:G19"/>
    <mergeCell ref="F20:G20"/>
    <mergeCell ref="F16:G16"/>
    <mergeCell ref="F17:G17"/>
    <mergeCell ref="C22:D22"/>
    <mergeCell ref="C16:D16"/>
    <mergeCell ref="C17:D17"/>
    <mergeCell ref="C18:D18"/>
    <mergeCell ref="C19:D19"/>
    <mergeCell ref="C20:D20"/>
    <mergeCell ref="C35:D35"/>
    <mergeCell ref="C36:D36"/>
    <mergeCell ref="C37:D37"/>
    <mergeCell ref="C38:D38"/>
    <mergeCell ref="C25:D25"/>
    <mergeCell ref="B28:H28"/>
    <mergeCell ref="C31:D31"/>
    <mergeCell ref="C32:D32"/>
    <mergeCell ref="C33:D33"/>
    <mergeCell ref="C34:D34"/>
    <mergeCell ref="B30:H30"/>
    <mergeCell ref="C27:H27"/>
    <mergeCell ref="B26:H26"/>
    <mergeCell ref="F6:G6"/>
    <mergeCell ref="F7:G7"/>
    <mergeCell ref="F8:G8"/>
    <mergeCell ref="C8:D8"/>
    <mergeCell ref="F21:G21"/>
    <mergeCell ref="F9:G9"/>
    <mergeCell ref="F10:G10"/>
    <mergeCell ref="F11:G11"/>
    <mergeCell ref="F12:G12"/>
    <mergeCell ref="F13:G13"/>
    <mergeCell ref="F18:G18"/>
    <mergeCell ref="C21:D21"/>
    <mergeCell ref="C14:D14"/>
    <mergeCell ref="C15:D15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workbookViewId="0">
      <pane ySplit="2" topLeftCell="A18" activePane="bottomLeft" state="frozen"/>
      <selection pane="bottomLeft" activeCell="C26" sqref="C26:H26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140625" style="58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9.140625" style="50" hidden="1" customWidth="1" outlineLevel="1"/>
    <col min="11" max="11" width="9.140625" style="50" collapsed="1"/>
    <col min="12" max="14" width="9.140625" style="50"/>
    <col min="15" max="15" width="19.5703125" style="112" bestFit="1" customWidth="1"/>
    <col min="16" max="16384" width="9.140625" style="50"/>
  </cols>
  <sheetData>
    <row r="2" spans="2:12" ht="15.75" customHeight="1">
      <c r="B2" s="680" t="s">
        <v>2084</v>
      </c>
      <c r="C2" s="680"/>
      <c r="D2" s="680"/>
      <c r="E2" s="680"/>
      <c r="F2" s="680"/>
      <c r="G2" s="680"/>
      <c r="H2" s="680"/>
      <c r="K2" s="679" t="s">
        <v>1986</v>
      </c>
      <c r="L2" s="679"/>
    </row>
    <row r="3" spans="2:12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2" ht="15.75" hidden="1" customHeight="1" outlineLevel="1">
      <c r="B4" s="172"/>
      <c r="C4" s="677" t="s">
        <v>20</v>
      </c>
      <c r="D4" s="677"/>
      <c r="E4" s="73"/>
      <c r="F4" s="678">
        <v>330</v>
      </c>
      <c r="G4" s="678"/>
      <c r="H4" s="73"/>
    </row>
    <row r="5" spans="2:12" ht="15.75" hidden="1" customHeight="1" outlineLevel="1">
      <c r="B5" s="172"/>
      <c r="C5" s="677" t="s">
        <v>21</v>
      </c>
      <c r="D5" s="677"/>
      <c r="E5" s="73"/>
      <c r="F5" s="678">
        <v>235</v>
      </c>
      <c r="G5" s="678"/>
      <c r="H5" s="73"/>
    </row>
    <row r="6" spans="2:12" ht="15.75" hidden="1" customHeight="1" outlineLevel="1">
      <c r="B6" s="172"/>
      <c r="C6" s="677" t="s">
        <v>22</v>
      </c>
      <c r="D6" s="677"/>
      <c r="E6" s="73"/>
      <c r="F6" s="678">
        <v>165</v>
      </c>
      <c r="G6" s="678"/>
      <c r="H6" s="73"/>
    </row>
    <row r="7" spans="2:12" ht="15.75" hidden="1" customHeight="1" outlineLevel="1">
      <c r="B7" s="172"/>
      <c r="C7" s="677" t="s">
        <v>23</v>
      </c>
      <c r="D7" s="677"/>
      <c r="E7" s="73"/>
      <c r="F7" s="678">
        <v>78</v>
      </c>
      <c r="G7" s="678"/>
      <c r="H7" s="73"/>
    </row>
    <row r="8" spans="2:12" ht="15.75" hidden="1" customHeight="1" outlineLevel="1">
      <c r="B8" s="172"/>
      <c r="C8" s="677" t="s">
        <v>24</v>
      </c>
      <c r="D8" s="677"/>
      <c r="E8" s="73"/>
      <c r="F8" s="678">
        <v>43</v>
      </c>
      <c r="G8" s="678"/>
      <c r="H8" s="73"/>
    </row>
    <row r="9" spans="2:12" ht="15.75" hidden="1" customHeight="1" outlineLevel="1">
      <c r="B9" s="172"/>
      <c r="C9" s="677" t="s">
        <v>40</v>
      </c>
      <c r="D9" s="677"/>
      <c r="E9" s="73"/>
      <c r="F9" s="678">
        <v>36</v>
      </c>
      <c r="G9" s="678"/>
      <c r="H9" s="73"/>
    </row>
    <row r="10" spans="2:12" ht="15.75" hidden="1" customHeight="1" outlineLevel="1">
      <c r="B10" s="172"/>
      <c r="C10" s="677" t="s">
        <v>25</v>
      </c>
      <c r="D10" s="677"/>
      <c r="E10" s="73"/>
      <c r="F10" s="678">
        <v>600</v>
      </c>
      <c r="G10" s="678"/>
      <c r="H10" s="73"/>
    </row>
    <row r="11" spans="2:12" ht="15.75" hidden="1" customHeight="1" outlineLevel="1">
      <c r="B11" s="172"/>
      <c r="C11" s="677" t="s">
        <v>26</v>
      </c>
      <c r="D11" s="677"/>
      <c r="E11" s="73"/>
      <c r="F11" s="678">
        <v>4</v>
      </c>
      <c r="G11" s="678"/>
      <c r="H11" s="73"/>
    </row>
    <row r="12" spans="2:12" ht="15.75" hidden="1" customHeight="1" outlineLevel="1">
      <c r="B12" s="172"/>
      <c r="C12" s="677" t="s">
        <v>27</v>
      </c>
      <c r="D12" s="677"/>
      <c r="E12" s="73"/>
      <c r="F12" s="678" t="s">
        <v>245</v>
      </c>
      <c r="G12" s="678"/>
      <c r="H12" s="73"/>
    </row>
    <row r="13" spans="2:12" ht="15.75" hidden="1" customHeight="1" outlineLevel="1">
      <c r="B13" s="172"/>
      <c r="C13" s="677" t="s">
        <v>28</v>
      </c>
      <c r="D13" s="677"/>
      <c r="E13" s="73"/>
      <c r="F13" s="678">
        <v>15</v>
      </c>
      <c r="G13" s="678"/>
      <c r="H13" s="73"/>
    </row>
    <row r="14" spans="2:12" ht="15.75" hidden="1" customHeight="1" outlineLevel="1">
      <c r="B14" s="172"/>
      <c r="C14" s="677" t="s">
        <v>29</v>
      </c>
      <c r="D14" s="677"/>
      <c r="E14" s="73"/>
      <c r="F14" s="678">
        <v>20</v>
      </c>
      <c r="G14" s="678"/>
      <c r="H14" s="73"/>
    </row>
    <row r="15" spans="2:12" ht="15.75" hidden="1" customHeight="1" outlineLevel="1">
      <c r="B15" s="172"/>
      <c r="C15" s="677" t="s">
        <v>30</v>
      </c>
      <c r="D15" s="677"/>
      <c r="E15" s="73"/>
      <c r="F15" s="678">
        <v>50</v>
      </c>
      <c r="G15" s="678"/>
      <c r="H15" s="73"/>
    </row>
    <row r="16" spans="2:12" ht="15.75" hidden="1" customHeight="1" outlineLevel="1">
      <c r="B16" s="172"/>
      <c r="C16" s="677" t="s">
        <v>31</v>
      </c>
      <c r="D16" s="677"/>
      <c r="E16" s="73"/>
      <c r="F16" s="678">
        <v>381</v>
      </c>
      <c r="G16" s="678"/>
      <c r="H16" s="73"/>
    </row>
    <row r="17" spans="2:10" ht="15.75" hidden="1" customHeight="1" outlineLevel="1">
      <c r="B17" s="172"/>
      <c r="C17" s="677" t="s">
        <v>32</v>
      </c>
      <c r="D17" s="677"/>
      <c r="E17" s="73"/>
      <c r="F17" s="678" t="s">
        <v>248</v>
      </c>
      <c r="G17" s="678"/>
      <c r="H17" s="73"/>
    </row>
    <row r="18" spans="2:10" ht="31.5" hidden="1" customHeight="1" outlineLevel="1">
      <c r="B18" s="172"/>
      <c r="C18" s="677" t="s">
        <v>34</v>
      </c>
      <c r="D18" s="677"/>
      <c r="E18" s="73"/>
      <c r="F18" s="678" t="s">
        <v>246</v>
      </c>
      <c r="G18" s="678"/>
      <c r="H18" s="73"/>
    </row>
    <row r="19" spans="2:10" ht="15.75" hidden="1" customHeight="1" outlineLevel="1">
      <c r="B19" s="172"/>
      <c r="C19" s="677" t="s">
        <v>41</v>
      </c>
      <c r="D19" s="677"/>
      <c r="E19" s="73"/>
      <c r="F19" s="678" t="s">
        <v>53</v>
      </c>
      <c r="G19" s="678"/>
      <c r="H19" s="73"/>
    </row>
    <row r="20" spans="2:10" ht="15.75" hidden="1" customHeight="1" outlineLevel="1">
      <c r="B20" s="172"/>
      <c r="C20" s="682" t="s">
        <v>37</v>
      </c>
      <c r="D20" s="682"/>
      <c r="E20" s="73"/>
      <c r="F20" s="678" t="s">
        <v>231</v>
      </c>
      <c r="G20" s="678"/>
      <c r="H20" s="73"/>
    </row>
    <row r="21" spans="2:10" ht="15.75" hidden="1" customHeight="1" outlineLevel="1">
      <c r="B21" s="172"/>
      <c r="C21" s="682" t="s">
        <v>39</v>
      </c>
      <c r="D21" s="682"/>
      <c r="E21" s="73"/>
      <c r="F21" s="678">
        <v>41</v>
      </c>
      <c r="G21" s="678"/>
      <c r="H21" s="73"/>
    </row>
    <row r="22" spans="2:10" ht="15.75" customHeight="1" collapsed="1">
      <c r="B22" s="69"/>
      <c r="C22" s="70"/>
      <c r="D22" s="70"/>
      <c r="E22" s="71"/>
      <c r="F22" s="70"/>
      <c r="G22" s="70"/>
      <c r="H22" s="71"/>
    </row>
    <row r="23" spans="2:10" ht="15.75" customHeight="1" outlineLevel="1">
      <c r="B23" s="64" t="s">
        <v>43</v>
      </c>
      <c r="C23" s="213" t="s">
        <v>48</v>
      </c>
      <c r="D23" s="140"/>
      <c r="E23" s="65" t="s">
        <v>1</v>
      </c>
      <c r="F23" s="140" t="s">
        <v>1</v>
      </c>
      <c r="G23" s="140" t="s">
        <v>44</v>
      </c>
      <c r="H23" s="65" t="s">
        <v>45</v>
      </c>
    </row>
    <row r="24" spans="2:10" ht="15.75" customHeight="1" outlineLevel="1">
      <c r="B24" s="138">
        <v>1261</v>
      </c>
      <c r="C24" s="677" t="s">
        <v>260</v>
      </c>
      <c r="D24" s="677"/>
      <c r="E24" s="166">
        <v>1724</v>
      </c>
      <c r="F24" s="168">
        <f>E24*'Прайс-лист'!I3*(1-'Прайс-лист'!$E$3)</f>
        <v>1379.2</v>
      </c>
      <c r="G24" s="138"/>
      <c r="H24" s="169">
        <f>F24</f>
        <v>1379.2</v>
      </c>
    </row>
    <row r="25" spans="2:10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0" ht="238.5" hidden="1" customHeight="1" outlineLevel="2">
      <c r="B26" s="138"/>
      <c r="C26" s="685" t="s">
        <v>2076</v>
      </c>
      <c r="D26" s="685"/>
      <c r="E26" s="685"/>
      <c r="F26" s="685"/>
      <c r="G26" s="685"/>
      <c r="H26" s="685"/>
    </row>
    <row r="27" spans="2:10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0" ht="15.75" customHeight="1" outlineLevel="1">
      <c r="B28" s="128"/>
      <c r="C28" s="535" t="s">
        <v>2165</v>
      </c>
      <c r="D28" s="98" t="s">
        <v>840</v>
      </c>
      <c r="E28" s="167">
        <v>23</v>
      </c>
      <c r="F28" s="169">
        <f>E28*'Прайс-лист'!I3*(1-'Прайс-лист'!$E$3)</f>
        <v>18.400000000000002</v>
      </c>
      <c r="G28" s="137">
        <v>0</v>
      </c>
      <c r="H28" s="184">
        <f>F28*G28</f>
        <v>0</v>
      </c>
      <c r="J28" s="235" t="s">
        <v>840</v>
      </c>
    </row>
    <row r="29" spans="2:10" ht="15.75" customHeight="1" outlineLevel="1">
      <c r="B29" s="704" t="s">
        <v>6</v>
      </c>
      <c r="C29" s="704"/>
      <c r="D29" s="704"/>
      <c r="E29" s="704"/>
      <c r="F29" s="704"/>
      <c r="G29" s="704"/>
      <c r="H29" s="704"/>
      <c r="J29" s="240" t="s">
        <v>2164</v>
      </c>
    </row>
    <row r="30" spans="2:10" ht="15.75" customHeight="1" outlineLevel="1">
      <c r="B30" s="141">
        <v>4144</v>
      </c>
      <c r="C30" s="683" t="s">
        <v>1984</v>
      </c>
      <c r="D30" s="683"/>
      <c r="E30" s="167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ref="H30:H37" si="0">F30*G30</f>
        <v>0</v>
      </c>
      <c r="J30" s="235" t="s">
        <v>2161</v>
      </c>
    </row>
    <row r="31" spans="2:10" ht="15.75" customHeight="1" outlineLevel="1">
      <c r="B31" s="141">
        <v>2401</v>
      </c>
      <c r="C31" s="683" t="s">
        <v>50</v>
      </c>
      <c r="D31" s="683"/>
      <c r="E31" s="167">
        <v>141</v>
      </c>
      <c r="F31" s="168">
        <f>E31*'Прайс-лист'!I3*(1-'Прайс-лист'!$E$3)</f>
        <v>112.80000000000001</v>
      </c>
      <c r="G31" s="137">
        <v>0</v>
      </c>
      <c r="H31" s="169">
        <f t="shared" si="0"/>
        <v>0</v>
      </c>
      <c r="J31" s="243" t="s">
        <v>2162</v>
      </c>
    </row>
    <row r="32" spans="2:10" ht="15.75" customHeight="1" outlineLevel="1">
      <c r="B32" s="141">
        <v>2347</v>
      </c>
      <c r="C32" s="683" t="s">
        <v>13</v>
      </c>
      <c r="D32" s="683"/>
      <c r="E32" s="167">
        <v>86</v>
      </c>
      <c r="F32" s="168">
        <f>E32*'Прайс-лист'!I3*(1-'Прайс-лист'!$E$3)</f>
        <v>68.8</v>
      </c>
      <c r="G32" s="137">
        <v>0</v>
      </c>
      <c r="H32" s="169">
        <f t="shared" si="0"/>
        <v>0</v>
      </c>
      <c r="J32" s="236" t="s">
        <v>2167</v>
      </c>
    </row>
    <row r="33" spans="2:10" ht="15.75" customHeight="1" outlineLevel="1">
      <c r="B33" s="141">
        <v>2342</v>
      </c>
      <c r="C33" s="683" t="s">
        <v>7</v>
      </c>
      <c r="D33" s="683"/>
      <c r="E33" s="167">
        <v>62</v>
      </c>
      <c r="F33" s="168">
        <f>E33*'Прайс-лист'!I3*(1-'Прайс-лист'!$E$3)</f>
        <v>49.6</v>
      </c>
      <c r="G33" s="137">
        <v>0</v>
      </c>
      <c r="H33" s="169">
        <f t="shared" si="0"/>
        <v>0</v>
      </c>
      <c r="J33" s="506" t="s">
        <v>1777</v>
      </c>
    </row>
    <row r="34" spans="2:10" ht="15.75" customHeight="1" outlineLevel="1">
      <c r="B34" s="141">
        <v>2343</v>
      </c>
      <c r="C34" s="683" t="s">
        <v>14</v>
      </c>
      <c r="D34" s="683"/>
      <c r="E34" s="167">
        <v>62</v>
      </c>
      <c r="F34" s="168">
        <f>E34*'Прайс-лист'!I3*(1-'Прайс-лист'!$E$3)</f>
        <v>49.6</v>
      </c>
      <c r="G34" s="137">
        <v>0</v>
      </c>
      <c r="H34" s="169">
        <f t="shared" si="0"/>
        <v>0</v>
      </c>
      <c r="J34" s="506" t="s">
        <v>2166</v>
      </c>
    </row>
    <row r="35" spans="2:10" ht="15.75" customHeight="1" outlineLevel="1">
      <c r="B35" s="141">
        <v>2935</v>
      </c>
      <c r="C35" s="683" t="s">
        <v>8</v>
      </c>
      <c r="D35" s="683"/>
      <c r="E35" s="167">
        <v>110</v>
      </c>
      <c r="F35" s="168">
        <f>E35*'Прайс-лист'!I3*(1-'Прайс-лист'!$E$3)</f>
        <v>88</v>
      </c>
      <c r="G35" s="137">
        <v>0</v>
      </c>
      <c r="H35" s="169">
        <f t="shared" si="0"/>
        <v>0</v>
      </c>
    </row>
    <row r="36" spans="2:10" ht="15.75" customHeight="1" outlineLevel="1">
      <c r="B36" s="141">
        <v>2936</v>
      </c>
      <c r="C36" s="683" t="s">
        <v>74</v>
      </c>
      <c r="D36" s="683"/>
      <c r="E36" s="167">
        <v>132</v>
      </c>
      <c r="F36" s="168">
        <f>E36*'Прайс-лист'!I3*(1-'Прайс-лист'!$E$3)</f>
        <v>105.60000000000001</v>
      </c>
      <c r="G36" s="137">
        <v>0</v>
      </c>
      <c r="H36" s="169">
        <f t="shared" si="0"/>
        <v>0</v>
      </c>
    </row>
    <row r="37" spans="2:10" ht="15.75" customHeight="1" outlineLevel="1">
      <c r="B37" s="141">
        <v>2835</v>
      </c>
      <c r="C37" s="683" t="s">
        <v>10</v>
      </c>
      <c r="D37" s="683"/>
      <c r="E37" s="167">
        <v>188</v>
      </c>
      <c r="F37" s="168">
        <f>E37*'Прайс-лист'!I3*(1-'Прайс-лист'!$E$3)</f>
        <v>150.4</v>
      </c>
      <c r="G37" s="137">
        <v>0</v>
      </c>
      <c r="H37" s="169">
        <f t="shared" si="0"/>
        <v>0</v>
      </c>
    </row>
    <row r="38" spans="2:10" ht="15.75" customHeight="1" outlineLevel="1">
      <c r="B38" s="3"/>
      <c r="C38" s="52"/>
      <c r="D38" s="52"/>
      <c r="E38" s="1"/>
      <c r="F38" s="1"/>
      <c r="G38" s="27" t="s">
        <v>11</v>
      </c>
      <c r="H38" s="170">
        <f>SUM(H24:H37)</f>
        <v>1379.2</v>
      </c>
    </row>
  </sheetData>
  <mergeCells count="52">
    <mergeCell ref="K2:L2"/>
    <mergeCell ref="F18:G18"/>
    <mergeCell ref="F19:G19"/>
    <mergeCell ref="F20:G20"/>
    <mergeCell ref="F21:G21"/>
    <mergeCell ref="B2:H2"/>
    <mergeCell ref="B3:H3"/>
    <mergeCell ref="F4:G4"/>
    <mergeCell ref="F5:G5"/>
    <mergeCell ref="F6:G6"/>
    <mergeCell ref="F7:G7"/>
    <mergeCell ref="F8:G8"/>
    <mergeCell ref="C4:D4"/>
    <mergeCell ref="C5:D5"/>
    <mergeCell ref="C6:D6"/>
    <mergeCell ref="C7:D7"/>
    <mergeCell ref="C18:D18"/>
    <mergeCell ref="C19:D19"/>
    <mergeCell ref="F9:G9"/>
    <mergeCell ref="F10:G10"/>
    <mergeCell ref="F11:G11"/>
    <mergeCell ref="F12:G12"/>
    <mergeCell ref="F13:G13"/>
    <mergeCell ref="F14:G14"/>
    <mergeCell ref="F15:G15"/>
    <mergeCell ref="F16:G16"/>
    <mergeCell ref="C16:D16"/>
    <mergeCell ref="C14:D14"/>
    <mergeCell ref="C15:D15"/>
    <mergeCell ref="C8:D8"/>
    <mergeCell ref="C20:D20"/>
    <mergeCell ref="C21:D21"/>
    <mergeCell ref="C35:D35"/>
    <mergeCell ref="C30:D30"/>
    <mergeCell ref="C31:D31"/>
    <mergeCell ref="C32:D32"/>
    <mergeCell ref="C9:D9"/>
    <mergeCell ref="C10:D10"/>
    <mergeCell ref="C11:D11"/>
    <mergeCell ref="C12:D12"/>
    <mergeCell ref="C13:D13"/>
    <mergeCell ref="B25:H25"/>
    <mergeCell ref="F17:G17"/>
    <mergeCell ref="B29:H29"/>
    <mergeCell ref="C17:D17"/>
    <mergeCell ref="C36:D36"/>
    <mergeCell ref="C37:D37"/>
    <mergeCell ref="C24:D24"/>
    <mergeCell ref="C33:D33"/>
    <mergeCell ref="C34:D34"/>
    <mergeCell ref="C26:H26"/>
    <mergeCell ref="B27:H27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workbookViewId="0">
      <pane ySplit="2" topLeftCell="A3" activePane="bottomLeft" state="frozen"/>
      <selection pane="bottomLeft" activeCell="C29" sqref="C29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9.140625" style="50" hidden="1" customWidth="1" outlineLevel="1"/>
    <col min="11" max="11" width="9.140625" style="50" collapsed="1"/>
    <col min="12" max="14" width="9.140625" style="50"/>
    <col min="15" max="15" width="19.5703125" style="112" bestFit="1" customWidth="1"/>
    <col min="16" max="16384" width="9.140625" style="50"/>
  </cols>
  <sheetData>
    <row r="2" spans="2:12" ht="15.75" customHeight="1">
      <c r="B2" s="680" t="s">
        <v>252</v>
      </c>
      <c r="C2" s="680"/>
      <c r="D2" s="680"/>
      <c r="E2" s="680"/>
      <c r="F2" s="680"/>
      <c r="G2" s="680"/>
      <c r="H2" s="680"/>
      <c r="K2" s="679" t="s">
        <v>1986</v>
      </c>
      <c r="L2" s="679"/>
    </row>
    <row r="3" spans="2:12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2" ht="15.75" hidden="1" customHeight="1" outlineLevel="1">
      <c r="B4" s="67"/>
      <c r="C4" s="677" t="s">
        <v>20</v>
      </c>
      <c r="D4" s="677"/>
      <c r="E4" s="78"/>
      <c r="F4" s="678">
        <v>300</v>
      </c>
      <c r="G4" s="678"/>
      <c r="H4" s="73"/>
    </row>
    <row r="5" spans="2:12" ht="15.75" hidden="1" customHeight="1" outlineLevel="1">
      <c r="B5" s="67"/>
      <c r="C5" s="677" t="s">
        <v>21</v>
      </c>
      <c r="D5" s="677"/>
      <c r="E5" s="78"/>
      <c r="F5" s="678">
        <v>205</v>
      </c>
      <c r="G5" s="678"/>
      <c r="H5" s="73"/>
    </row>
    <row r="6" spans="2:12" ht="15.75" hidden="1" customHeight="1" outlineLevel="1">
      <c r="B6" s="67"/>
      <c r="C6" s="677" t="s">
        <v>22</v>
      </c>
      <c r="D6" s="677"/>
      <c r="E6" s="78"/>
      <c r="F6" s="678">
        <v>165</v>
      </c>
      <c r="G6" s="678"/>
      <c r="H6" s="73"/>
    </row>
    <row r="7" spans="2:12" ht="15.75" hidden="1" customHeight="1" outlineLevel="1">
      <c r="B7" s="67"/>
      <c r="C7" s="677" t="s">
        <v>23</v>
      </c>
      <c r="D7" s="677"/>
      <c r="E7" s="78"/>
      <c r="F7" s="678">
        <v>78</v>
      </c>
      <c r="G7" s="678"/>
      <c r="H7" s="73"/>
    </row>
    <row r="8" spans="2:12" ht="15.75" hidden="1" customHeight="1" outlineLevel="1">
      <c r="B8" s="67"/>
      <c r="C8" s="677" t="s">
        <v>24</v>
      </c>
      <c r="D8" s="677"/>
      <c r="E8" s="78"/>
      <c r="F8" s="678">
        <v>43</v>
      </c>
      <c r="G8" s="678"/>
      <c r="H8" s="73"/>
    </row>
    <row r="9" spans="2:12" ht="15.75" hidden="1" customHeight="1" outlineLevel="1">
      <c r="B9" s="67"/>
      <c r="C9" s="677" t="s">
        <v>40</v>
      </c>
      <c r="D9" s="677"/>
      <c r="E9" s="78"/>
      <c r="F9" s="678">
        <v>54</v>
      </c>
      <c r="G9" s="678"/>
      <c r="H9" s="73"/>
    </row>
    <row r="10" spans="2:12" ht="15.75" hidden="1" customHeight="1" outlineLevel="1">
      <c r="B10" s="67"/>
      <c r="C10" s="677" t="s">
        <v>25</v>
      </c>
      <c r="D10" s="677"/>
      <c r="E10" s="78"/>
      <c r="F10" s="678">
        <v>520</v>
      </c>
      <c r="G10" s="678"/>
      <c r="H10" s="73"/>
    </row>
    <row r="11" spans="2:12" ht="15.75" hidden="1" customHeight="1" outlineLevel="1">
      <c r="B11" s="67"/>
      <c r="C11" s="677" t="s">
        <v>26</v>
      </c>
      <c r="D11" s="677"/>
      <c r="E11" s="78"/>
      <c r="F11" s="678">
        <v>4</v>
      </c>
      <c r="G11" s="678"/>
      <c r="H11" s="73"/>
    </row>
    <row r="12" spans="2:12" ht="15.75" hidden="1" customHeight="1" outlineLevel="1">
      <c r="B12" s="67"/>
      <c r="C12" s="677" t="s">
        <v>27</v>
      </c>
      <c r="D12" s="677"/>
      <c r="E12" s="78"/>
      <c r="F12" s="678" t="s">
        <v>241</v>
      </c>
      <c r="G12" s="678"/>
      <c r="H12" s="73"/>
    </row>
    <row r="13" spans="2:12" ht="15.75" hidden="1" customHeight="1" outlineLevel="1">
      <c r="B13" s="67"/>
      <c r="C13" s="677" t="s">
        <v>28</v>
      </c>
      <c r="D13" s="677"/>
      <c r="E13" s="78"/>
      <c r="F13" s="678">
        <v>10</v>
      </c>
      <c r="G13" s="678"/>
      <c r="H13" s="73"/>
    </row>
    <row r="14" spans="2:12" ht="15.75" hidden="1" customHeight="1" outlineLevel="1">
      <c r="B14" s="67"/>
      <c r="C14" s="677" t="s">
        <v>29</v>
      </c>
      <c r="D14" s="677"/>
      <c r="E14" s="78"/>
      <c r="F14" s="678">
        <v>15</v>
      </c>
      <c r="G14" s="678"/>
      <c r="H14" s="73"/>
    </row>
    <row r="15" spans="2:12" ht="15.75" hidden="1" customHeight="1" outlineLevel="1">
      <c r="B15" s="67"/>
      <c r="C15" s="677" t="s">
        <v>30</v>
      </c>
      <c r="D15" s="677"/>
      <c r="E15" s="78"/>
      <c r="F15" s="678">
        <v>50</v>
      </c>
      <c r="G15" s="678"/>
      <c r="H15" s="73"/>
    </row>
    <row r="16" spans="2:12" ht="15.75" hidden="1" customHeight="1" outlineLevel="1">
      <c r="B16" s="67"/>
      <c r="C16" s="677" t="s">
        <v>31</v>
      </c>
      <c r="D16" s="677"/>
      <c r="E16" s="78"/>
      <c r="F16" s="678">
        <v>381</v>
      </c>
      <c r="G16" s="678"/>
      <c r="H16" s="73"/>
    </row>
    <row r="17" spans="2:10" ht="15.75" hidden="1" customHeight="1" outlineLevel="1">
      <c r="B17" s="67"/>
      <c r="C17" s="677" t="s">
        <v>32</v>
      </c>
      <c r="D17" s="677"/>
      <c r="E17" s="78"/>
      <c r="F17" s="678" t="s">
        <v>248</v>
      </c>
      <c r="G17" s="678"/>
      <c r="H17" s="73"/>
    </row>
    <row r="18" spans="2:10" ht="31.5" hidden="1" customHeight="1" outlineLevel="1">
      <c r="B18" s="67"/>
      <c r="C18" s="677" t="s">
        <v>34</v>
      </c>
      <c r="D18" s="677"/>
      <c r="E18" s="78"/>
      <c r="F18" s="678" t="s">
        <v>243</v>
      </c>
      <c r="G18" s="678"/>
      <c r="H18" s="73"/>
    </row>
    <row r="19" spans="2:10" ht="15.75" hidden="1" customHeight="1" outlineLevel="1">
      <c r="B19" s="67"/>
      <c r="C19" s="677" t="s">
        <v>41</v>
      </c>
      <c r="D19" s="677"/>
      <c r="E19" s="78"/>
      <c r="F19" s="678" t="s">
        <v>53</v>
      </c>
      <c r="G19" s="678"/>
      <c r="H19" s="73"/>
    </row>
    <row r="20" spans="2:10" ht="15.75" hidden="1" customHeight="1" outlineLevel="1">
      <c r="B20" s="67"/>
      <c r="C20" s="682" t="s">
        <v>183</v>
      </c>
      <c r="D20" s="682"/>
      <c r="E20" s="78"/>
      <c r="F20" s="678" t="s">
        <v>231</v>
      </c>
      <c r="G20" s="678"/>
      <c r="H20" s="73"/>
    </row>
    <row r="21" spans="2:10" ht="15.75" hidden="1" customHeight="1" outlineLevel="1">
      <c r="B21" s="67"/>
      <c r="C21" s="682" t="s">
        <v>184</v>
      </c>
      <c r="D21" s="682"/>
      <c r="E21" s="78"/>
      <c r="F21" s="678" t="s">
        <v>251</v>
      </c>
      <c r="G21" s="678"/>
      <c r="H21" s="73"/>
    </row>
    <row r="22" spans="2:10" ht="15.75" hidden="1" customHeight="1" outlineLevel="1">
      <c r="B22" s="67"/>
      <c r="C22" s="682" t="s">
        <v>39</v>
      </c>
      <c r="D22" s="682"/>
      <c r="E22" s="78"/>
      <c r="F22" s="678">
        <v>59</v>
      </c>
      <c r="G22" s="678"/>
      <c r="H22" s="73"/>
    </row>
    <row r="23" spans="2:10" ht="15.75" customHeight="1" collapsed="1">
      <c r="B23" s="69"/>
      <c r="C23" s="70"/>
      <c r="D23" s="70"/>
      <c r="E23" s="178"/>
      <c r="F23" s="70"/>
      <c r="G23" s="70"/>
      <c r="H23" s="71"/>
    </row>
    <row r="24" spans="2:10" ht="15.75" customHeight="1" outlineLevel="1">
      <c r="B24" s="64" t="s">
        <v>43</v>
      </c>
      <c r="C24" s="213" t="s">
        <v>48</v>
      </c>
      <c r="D24" s="130"/>
      <c r="E24" s="175" t="s">
        <v>1</v>
      </c>
      <c r="F24" s="130" t="s">
        <v>1</v>
      </c>
      <c r="G24" s="130" t="s">
        <v>44</v>
      </c>
      <c r="H24" s="65" t="s">
        <v>45</v>
      </c>
    </row>
    <row r="25" spans="2:10" ht="15.75" customHeight="1" outlineLevel="1">
      <c r="B25" s="128">
        <v>1250</v>
      </c>
      <c r="C25" s="677" t="s">
        <v>261</v>
      </c>
      <c r="D25" s="677"/>
      <c r="E25" s="165">
        <v>1509</v>
      </c>
      <c r="F25" s="168">
        <f>E25*'Прайс-лист'!I3*(1-'Прайс-лист'!$E$3)</f>
        <v>1207.2</v>
      </c>
      <c r="G25" s="128"/>
      <c r="H25" s="169">
        <f>F25</f>
        <v>1207.2</v>
      </c>
    </row>
    <row r="26" spans="2:10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0" ht="254.25" hidden="1" customHeight="1" outlineLevel="2">
      <c r="B27" s="128"/>
      <c r="C27" s="685" t="s">
        <v>2075</v>
      </c>
      <c r="D27" s="685"/>
      <c r="E27" s="685"/>
      <c r="F27" s="685"/>
      <c r="G27" s="685"/>
      <c r="H27" s="685"/>
    </row>
    <row r="28" spans="2:10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</row>
    <row r="29" spans="2:10" ht="15.75" customHeight="1" outlineLevel="1">
      <c r="B29" s="128"/>
      <c r="C29" s="535" t="s">
        <v>2165</v>
      </c>
      <c r="D29" s="98" t="s">
        <v>840</v>
      </c>
      <c r="E29" s="167">
        <v>23</v>
      </c>
      <c r="F29" s="169">
        <f>E29*'Прайс-лист'!I3*(1-'Прайс-лист'!$E$3)</f>
        <v>18.400000000000002</v>
      </c>
      <c r="G29" s="137">
        <v>0</v>
      </c>
      <c r="H29" s="184">
        <f>F29*G29</f>
        <v>0</v>
      </c>
      <c r="J29" s="235" t="s">
        <v>840</v>
      </c>
    </row>
    <row r="30" spans="2:10" ht="15.75" customHeight="1" outlineLevel="1">
      <c r="B30" s="704" t="s">
        <v>6</v>
      </c>
      <c r="C30" s="704"/>
      <c r="D30" s="704"/>
      <c r="E30" s="704"/>
      <c r="F30" s="704"/>
      <c r="G30" s="704"/>
      <c r="H30" s="704"/>
      <c r="J30" s="240" t="s">
        <v>2164</v>
      </c>
    </row>
    <row r="31" spans="2:10" ht="15.75" customHeight="1" outlineLevel="1">
      <c r="B31" s="133">
        <v>4144</v>
      </c>
      <c r="C31" s="683" t="s">
        <v>1984</v>
      </c>
      <c r="D31" s="683"/>
      <c r="E31" s="167">
        <v>23</v>
      </c>
      <c r="F31" s="168">
        <f>E31*'Прайс-лист'!I3*(1-'Прайс-лист'!$E$3)</f>
        <v>18.400000000000002</v>
      </c>
      <c r="G31" s="137">
        <v>0</v>
      </c>
      <c r="H31" s="169">
        <f t="shared" ref="H31:H38" si="0">F31*G31</f>
        <v>0</v>
      </c>
      <c r="J31" s="235" t="s">
        <v>2161</v>
      </c>
    </row>
    <row r="32" spans="2:10" ht="15.75" customHeight="1" outlineLevel="1">
      <c r="B32" s="133">
        <v>2401</v>
      </c>
      <c r="C32" s="683" t="s">
        <v>50</v>
      </c>
      <c r="D32" s="683"/>
      <c r="E32" s="167">
        <v>141</v>
      </c>
      <c r="F32" s="168">
        <f>E32*'Прайс-лист'!I3*(1-'Прайс-лист'!$E$3)</f>
        <v>112.80000000000001</v>
      </c>
      <c r="G32" s="137">
        <v>0</v>
      </c>
      <c r="H32" s="169">
        <f t="shared" si="0"/>
        <v>0</v>
      </c>
      <c r="J32" s="243" t="s">
        <v>2162</v>
      </c>
    </row>
    <row r="33" spans="2:10" ht="15.75" customHeight="1" outlineLevel="1">
      <c r="B33" s="133">
        <v>2347</v>
      </c>
      <c r="C33" s="683" t="s">
        <v>13</v>
      </c>
      <c r="D33" s="683"/>
      <c r="E33" s="167">
        <v>86</v>
      </c>
      <c r="F33" s="168">
        <f>E33*'Прайс-лист'!I3*(1-'Прайс-лист'!$E$3)</f>
        <v>68.8</v>
      </c>
      <c r="G33" s="137">
        <v>0</v>
      </c>
      <c r="H33" s="169">
        <f t="shared" si="0"/>
        <v>0</v>
      </c>
      <c r="J33" s="236" t="s">
        <v>2167</v>
      </c>
    </row>
    <row r="34" spans="2:10" ht="15.75" customHeight="1" outlineLevel="1">
      <c r="B34" s="133">
        <v>2342</v>
      </c>
      <c r="C34" s="683" t="s">
        <v>7</v>
      </c>
      <c r="D34" s="683"/>
      <c r="E34" s="167">
        <v>62</v>
      </c>
      <c r="F34" s="168">
        <f>E34*'Прайс-лист'!I3*(1-'Прайс-лист'!$E$3)</f>
        <v>49.6</v>
      </c>
      <c r="G34" s="137">
        <v>0</v>
      </c>
      <c r="H34" s="169">
        <f t="shared" si="0"/>
        <v>0</v>
      </c>
      <c r="J34" s="506" t="s">
        <v>1777</v>
      </c>
    </row>
    <row r="35" spans="2:10" ht="15.75" customHeight="1" outlineLevel="1">
      <c r="B35" s="133">
        <v>2343</v>
      </c>
      <c r="C35" s="683" t="s">
        <v>14</v>
      </c>
      <c r="D35" s="683"/>
      <c r="E35" s="167">
        <v>62</v>
      </c>
      <c r="F35" s="168">
        <f>E35*'Прайс-лист'!I3*(1-'Прайс-лист'!$E$3)</f>
        <v>49.6</v>
      </c>
      <c r="G35" s="137">
        <v>0</v>
      </c>
      <c r="H35" s="169">
        <f t="shared" si="0"/>
        <v>0</v>
      </c>
      <c r="J35" s="506" t="s">
        <v>2166</v>
      </c>
    </row>
    <row r="36" spans="2:10" ht="15.75" customHeight="1" outlineLevel="1">
      <c r="B36" s="133">
        <v>2933</v>
      </c>
      <c r="C36" s="683" t="s">
        <v>8</v>
      </c>
      <c r="D36" s="683"/>
      <c r="E36" s="167">
        <v>95</v>
      </c>
      <c r="F36" s="168">
        <f>E36*'Прайс-лист'!I3*(1-'Прайс-лист'!$E$3)</f>
        <v>76</v>
      </c>
      <c r="G36" s="137">
        <v>0</v>
      </c>
      <c r="H36" s="169">
        <f t="shared" si="0"/>
        <v>0</v>
      </c>
    </row>
    <row r="37" spans="2:10" ht="15.75" customHeight="1" outlineLevel="1">
      <c r="B37" s="133">
        <v>2934</v>
      </c>
      <c r="C37" s="683" t="s">
        <v>74</v>
      </c>
      <c r="D37" s="683"/>
      <c r="E37" s="167">
        <v>120</v>
      </c>
      <c r="F37" s="168">
        <f>E37*'Прайс-лист'!I3*(1-'Прайс-лист'!$E$3)</f>
        <v>96</v>
      </c>
      <c r="G37" s="137">
        <v>0</v>
      </c>
      <c r="H37" s="169">
        <f t="shared" si="0"/>
        <v>0</v>
      </c>
    </row>
    <row r="38" spans="2:10" ht="15.75" customHeight="1" outlineLevel="1">
      <c r="B38" s="133">
        <v>2834</v>
      </c>
      <c r="C38" s="683" t="s">
        <v>10</v>
      </c>
      <c r="D38" s="683"/>
      <c r="E38" s="167">
        <v>173</v>
      </c>
      <c r="F38" s="168">
        <f>E38*'Прайс-лист'!I3*(1-'Прайс-лист'!$E$3)</f>
        <v>138.4</v>
      </c>
      <c r="G38" s="137">
        <v>0</v>
      </c>
      <c r="H38" s="169">
        <f t="shared" si="0"/>
        <v>0</v>
      </c>
    </row>
    <row r="39" spans="2:10" ht="15.75" customHeight="1" outlineLevel="1">
      <c r="B39" s="3"/>
      <c r="C39" s="52"/>
      <c r="D39" s="52"/>
      <c r="E39" s="176"/>
      <c r="F39" s="1"/>
      <c r="G39" s="27" t="s">
        <v>11</v>
      </c>
      <c r="H39" s="170">
        <f>SUM(H25:H38)</f>
        <v>1207.2</v>
      </c>
    </row>
  </sheetData>
  <mergeCells count="54">
    <mergeCell ref="C14:D14"/>
    <mergeCell ref="C15:D15"/>
    <mergeCell ref="K2:L2"/>
    <mergeCell ref="F15:G15"/>
    <mergeCell ref="C9:D9"/>
    <mergeCell ref="C10:D10"/>
    <mergeCell ref="C11:D11"/>
    <mergeCell ref="C12:D12"/>
    <mergeCell ref="C13:D13"/>
    <mergeCell ref="C4:D4"/>
    <mergeCell ref="C5:D5"/>
    <mergeCell ref="C6:D6"/>
    <mergeCell ref="C7:D7"/>
    <mergeCell ref="C8:D8"/>
    <mergeCell ref="F14:G14"/>
    <mergeCell ref="B2:H2"/>
    <mergeCell ref="F21:G21"/>
    <mergeCell ref="F22:G22"/>
    <mergeCell ref="F16:G16"/>
    <mergeCell ref="F17:G17"/>
    <mergeCell ref="F18:G18"/>
    <mergeCell ref="F19:G19"/>
    <mergeCell ref="C17:D17"/>
    <mergeCell ref="C18:D18"/>
    <mergeCell ref="C19:D19"/>
    <mergeCell ref="C20:D20"/>
    <mergeCell ref="F20:G20"/>
    <mergeCell ref="C35:D35"/>
    <mergeCell ref="C36:D36"/>
    <mergeCell ref="C37:D37"/>
    <mergeCell ref="C38:D38"/>
    <mergeCell ref="C25:D25"/>
    <mergeCell ref="B28:H28"/>
    <mergeCell ref="C31:D31"/>
    <mergeCell ref="C32:D32"/>
    <mergeCell ref="C33:D33"/>
    <mergeCell ref="C34:D34"/>
    <mergeCell ref="B26:H26"/>
    <mergeCell ref="B3:H3"/>
    <mergeCell ref="B30:H30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C27:H27"/>
    <mergeCell ref="C21:D21"/>
    <mergeCell ref="C22:D22"/>
    <mergeCell ref="C16:D16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workbookViewId="0">
      <pane ySplit="2" topLeftCell="A3" activePane="bottomLeft" state="frozen"/>
      <selection pane="bottomLeft" activeCell="C28" sqref="C28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9.140625" style="50" hidden="1" customWidth="1" outlineLevel="1"/>
    <col min="11" max="11" width="9.140625" style="50" collapsed="1"/>
    <col min="12" max="14" width="9.140625" style="50"/>
    <col min="15" max="15" width="19.5703125" style="112" bestFit="1" customWidth="1"/>
    <col min="16" max="16384" width="9.140625" style="50"/>
  </cols>
  <sheetData>
    <row r="2" spans="2:12" ht="15.75" customHeight="1">
      <c r="B2" s="680" t="s">
        <v>253</v>
      </c>
      <c r="C2" s="680"/>
      <c r="D2" s="680"/>
      <c r="E2" s="680"/>
      <c r="F2" s="680"/>
      <c r="G2" s="680"/>
      <c r="H2" s="680"/>
      <c r="K2" s="679" t="s">
        <v>1986</v>
      </c>
      <c r="L2" s="679"/>
    </row>
    <row r="3" spans="2:12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2" ht="15.75" hidden="1" customHeight="1" outlineLevel="1">
      <c r="B4" s="67"/>
      <c r="C4" s="677" t="s">
        <v>20</v>
      </c>
      <c r="D4" s="677"/>
      <c r="E4" s="78"/>
      <c r="F4" s="678">
        <v>300</v>
      </c>
      <c r="G4" s="678"/>
      <c r="H4" s="73"/>
    </row>
    <row r="5" spans="2:12" ht="15.75" hidden="1" customHeight="1" outlineLevel="1">
      <c r="B5" s="67"/>
      <c r="C5" s="677" t="s">
        <v>21</v>
      </c>
      <c r="D5" s="677"/>
      <c r="E5" s="78"/>
      <c r="F5" s="678">
        <v>205</v>
      </c>
      <c r="G5" s="678"/>
      <c r="H5" s="73"/>
    </row>
    <row r="6" spans="2:12" ht="15.75" hidden="1" customHeight="1" outlineLevel="1">
      <c r="B6" s="67"/>
      <c r="C6" s="677" t="s">
        <v>22</v>
      </c>
      <c r="D6" s="677"/>
      <c r="E6" s="78"/>
      <c r="F6" s="678">
        <v>165</v>
      </c>
      <c r="G6" s="678"/>
      <c r="H6" s="73"/>
    </row>
    <row r="7" spans="2:12" ht="15.75" hidden="1" customHeight="1" outlineLevel="1">
      <c r="B7" s="67"/>
      <c r="C7" s="677" t="s">
        <v>23</v>
      </c>
      <c r="D7" s="677"/>
      <c r="E7" s="78"/>
      <c r="F7" s="678">
        <v>78</v>
      </c>
      <c r="G7" s="678"/>
      <c r="H7" s="73"/>
    </row>
    <row r="8" spans="2:12" ht="15.75" hidden="1" customHeight="1" outlineLevel="1">
      <c r="B8" s="67"/>
      <c r="C8" s="677" t="s">
        <v>24</v>
      </c>
      <c r="D8" s="677"/>
      <c r="E8" s="78"/>
      <c r="F8" s="678">
        <v>43</v>
      </c>
      <c r="G8" s="678"/>
      <c r="H8" s="73"/>
    </row>
    <row r="9" spans="2:12" ht="15.75" hidden="1" customHeight="1" outlineLevel="1">
      <c r="B9" s="67"/>
      <c r="C9" s="677" t="s">
        <v>40</v>
      </c>
      <c r="D9" s="677"/>
      <c r="E9" s="78"/>
      <c r="F9" s="678">
        <v>33</v>
      </c>
      <c r="G9" s="678"/>
      <c r="H9" s="73"/>
    </row>
    <row r="10" spans="2:12" ht="15.75" hidden="1" customHeight="1" outlineLevel="1">
      <c r="B10" s="67"/>
      <c r="C10" s="677" t="s">
        <v>25</v>
      </c>
      <c r="D10" s="677"/>
      <c r="E10" s="78"/>
      <c r="F10" s="678">
        <v>520</v>
      </c>
      <c r="G10" s="678"/>
      <c r="H10" s="73"/>
    </row>
    <row r="11" spans="2:12" ht="15.75" hidden="1" customHeight="1" outlineLevel="1">
      <c r="B11" s="67"/>
      <c r="C11" s="677" t="s">
        <v>26</v>
      </c>
      <c r="D11" s="677"/>
      <c r="E11" s="78"/>
      <c r="F11" s="678">
        <v>4</v>
      </c>
      <c r="G11" s="678"/>
      <c r="H11" s="73"/>
    </row>
    <row r="12" spans="2:12" ht="15.75" hidden="1" customHeight="1" outlineLevel="1">
      <c r="B12" s="67"/>
      <c r="C12" s="677" t="s">
        <v>27</v>
      </c>
      <c r="D12" s="677"/>
      <c r="E12" s="78"/>
      <c r="F12" s="678" t="s">
        <v>245</v>
      </c>
      <c r="G12" s="678"/>
      <c r="H12" s="73"/>
    </row>
    <row r="13" spans="2:12" ht="15.75" hidden="1" customHeight="1" outlineLevel="1">
      <c r="B13" s="67"/>
      <c r="C13" s="677" t="s">
        <v>28</v>
      </c>
      <c r="D13" s="677"/>
      <c r="E13" s="78"/>
      <c r="F13" s="678">
        <v>10</v>
      </c>
      <c r="G13" s="678"/>
      <c r="H13" s="73"/>
    </row>
    <row r="14" spans="2:12" ht="15.75" hidden="1" customHeight="1" outlineLevel="1">
      <c r="B14" s="67"/>
      <c r="C14" s="677" t="s">
        <v>29</v>
      </c>
      <c r="D14" s="677"/>
      <c r="E14" s="78"/>
      <c r="F14" s="678">
        <v>15</v>
      </c>
      <c r="G14" s="678"/>
      <c r="H14" s="73"/>
    </row>
    <row r="15" spans="2:12" ht="15.75" hidden="1" customHeight="1" outlineLevel="1">
      <c r="B15" s="67"/>
      <c r="C15" s="677" t="s">
        <v>30</v>
      </c>
      <c r="D15" s="677"/>
      <c r="E15" s="78"/>
      <c r="F15" s="678">
        <v>50</v>
      </c>
      <c r="G15" s="678"/>
      <c r="H15" s="73"/>
    </row>
    <row r="16" spans="2:12" ht="15.75" hidden="1" customHeight="1" outlineLevel="1">
      <c r="B16" s="67"/>
      <c r="C16" s="677" t="s">
        <v>31</v>
      </c>
      <c r="D16" s="677"/>
      <c r="E16" s="78"/>
      <c r="F16" s="678">
        <v>381</v>
      </c>
      <c r="G16" s="678"/>
      <c r="H16" s="73"/>
    </row>
    <row r="17" spans="2:10" ht="15.75" hidden="1" customHeight="1" outlineLevel="1">
      <c r="B17" s="67"/>
      <c r="C17" s="677" t="s">
        <v>32</v>
      </c>
      <c r="D17" s="677"/>
      <c r="E17" s="78"/>
      <c r="F17" s="678" t="s">
        <v>248</v>
      </c>
      <c r="G17" s="678"/>
      <c r="H17" s="73"/>
    </row>
    <row r="18" spans="2:10" ht="31.5" hidden="1" customHeight="1" outlineLevel="1">
      <c r="B18" s="67"/>
      <c r="C18" s="677" t="s">
        <v>34</v>
      </c>
      <c r="D18" s="677"/>
      <c r="E18" s="78"/>
      <c r="F18" s="678" t="s">
        <v>246</v>
      </c>
      <c r="G18" s="678"/>
      <c r="H18" s="73"/>
    </row>
    <row r="19" spans="2:10" ht="15.75" hidden="1" customHeight="1" outlineLevel="1">
      <c r="B19" s="67"/>
      <c r="C19" s="677" t="s">
        <v>41</v>
      </c>
      <c r="D19" s="677"/>
      <c r="E19" s="78"/>
      <c r="F19" s="678" t="s">
        <v>53</v>
      </c>
      <c r="G19" s="678"/>
      <c r="H19" s="73"/>
    </row>
    <row r="20" spans="2:10" ht="15.75" hidden="1" customHeight="1" outlineLevel="1">
      <c r="B20" s="67"/>
      <c r="C20" s="682" t="s">
        <v>37</v>
      </c>
      <c r="D20" s="682"/>
      <c r="E20" s="78"/>
      <c r="F20" s="678" t="s">
        <v>231</v>
      </c>
      <c r="G20" s="678"/>
      <c r="H20" s="73"/>
    </row>
    <row r="21" spans="2:10" ht="15.75" hidden="1" customHeight="1" outlineLevel="1">
      <c r="B21" s="67"/>
      <c r="C21" s="682" t="s">
        <v>39</v>
      </c>
      <c r="D21" s="682"/>
      <c r="E21" s="78"/>
      <c r="F21" s="678">
        <v>38</v>
      </c>
      <c r="G21" s="678"/>
      <c r="H21" s="73"/>
    </row>
    <row r="22" spans="2:10" ht="15.75" customHeight="1" collapsed="1">
      <c r="B22" s="69"/>
      <c r="C22" s="70"/>
      <c r="D22" s="70"/>
      <c r="E22" s="178"/>
      <c r="F22" s="70"/>
      <c r="G22" s="70"/>
      <c r="H22" s="71"/>
    </row>
    <row r="23" spans="2:10" ht="15.75" customHeight="1" outlineLevel="1">
      <c r="B23" s="64" t="s">
        <v>43</v>
      </c>
      <c r="C23" s="213" t="s">
        <v>48</v>
      </c>
      <c r="D23" s="130"/>
      <c r="E23" s="175" t="s">
        <v>1</v>
      </c>
      <c r="F23" s="130" t="s">
        <v>1</v>
      </c>
      <c r="G23" s="130" t="s">
        <v>44</v>
      </c>
      <c r="H23" s="65" t="s">
        <v>45</v>
      </c>
    </row>
    <row r="24" spans="2:10" ht="15.75" customHeight="1" outlineLevel="1">
      <c r="B24" s="128">
        <v>1251</v>
      </c>
      <c r="C24" s="677" t="s">
        <v>260</v>
      </c>
      <c r="D24" s="677"/>
      <c r="E24" s="165">
        <v>1614</v>
      </c>
      <c r="F24" s="168">
        <f>E24*'Прайс-лист'!I3*(1-'Прайс-лист'!$E$3)</f>
        <v>1291.2</v>
      </c>
      <c r="G24" s="128"/>
      <c r="H24" s="169">
        <f>F24</f>
        <v>1291.2</v>
      </c>
    </row>
    <row r="25" spans="2:10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0" ht="239.25" hidden="1" customHeight="1" outlineLevel="2">
      <c r="B26" s="128"/>
      <c r="C26" s="685" t="s">
        <v>2076</v>
      </c>
      <c r="D26" s="685"/>
      <c r="E26" s="685"/>
      <c r="F26" s="685"/>
      <c r="G26" s="685"/>
      <c r="H26" s="685"/>
    </row>
    <row r="27" spans="2:10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0" ht="15.75" customHeight="1" outlineLevel="1">
      <c r="B28" s="128"/>
      <c r="C28" s="535" t="s">
        <v>2165</v>
      </c>
      <c r="D28" s="98" t="s">
        <v>840</v>
      </c>
      <c r="E28" s="167">
        <v>23</v>
      </c>
      <c r="F28" s="169">
        <f>E28*'Прайс-лист'!I3*(1-'Прайс-лист'!$E$3)</f>
        <v>18.400000000000002</v>
      </c>
      <c r="G28" s="137">
        <v>0</v>
      </c>
      <c r="H28" s="184">
        <f>F28*G28</f>
        <v>0</v>
      </c>
      <c r="J28" s="235" t="s">
        <v>840</v>
      </c>
    </row>
    <row r="29" spans="2:10" ht="15.75" customHeight="1" outlineLevel="1">
      <c r="B29" s="704" t="s">
        <v>6</v>
      </c>
      <c r="C29" s="704"/>
      <c r="D29" s="704"/>
      <c r="E29" s="704"/>
      <c r="F29" s="704"/>
      <c r="G29" s="704"/>
      <c r="H29" s="704"/>
      <c r="J29" s="240" t="s">
        <v>2164</v>
      </c>
    </row>
    <row r="30" spans="2:10" ht="15.75" customHeight="1" outlineLevel="1">
      <c r="B30" s="133">
        <v>4144</v>
      </c>
      <c r="C30" s="683" t="s">
        <v>1984</v>
      </c>
      <c r="D30" s="683"/>
      <c r="E30" s="167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ref="H30:H37" si="0">F30*G30</f>
        <v>0</v>
      </c>
      <c r="J30" s="235" t="s">
        <v>2161</v>
      </c>
    </row>
    <row r="31" spans="2:10" ht="15.75" customHeight="1" outlineLevel="1">
      <c r="B31" s="133">
        <v>2401</v>
      </c>
      <c r="C31" s="683" t="s">
        <v>50</v>
      </c>
      <c r="D31" s="683"/>
      <c r="E31" s="167">
        <v>141</v>
      </c>
      <c r="F31" s="168">
        <f>E31*'Прайс-лист'!I3*(1-'Прайс-лист'!$E$3)</f>
        <v>112.80000000000001</v>
      </c>
      <c r="G31" s="137">
        <v>0</v>
      </c>
      <c r="H31" s="169">
        <f t="shared" si="0"/>
        <v>0</v>
      </c>
      <c r="J31" s="243" t="s">
        <v>2162</v>
      </c>
    </row>
    <row r="32" spans="2:10" ht="15.75" customHeight="1" outlineLevel="1">
      <c r="B32" s="133">
        <v>2347</v>
      </c>
      <c r="C32" s="683" t="s">
        <v>13</v>
      </c>
      <c r="D32" s="683"/>
      <c r="E32" s="167">
        <v>86</v>
      </c>
      <c r="F32" s="168">
        <f>E32*'Прайс-лист'!I3*(1-'Прайс-лист'!$E$3)</f>
        <v>68.8</v>
      </c>
      <c r="G32" s="137">
        <v>0</v>
      </c>
      <c r="H32" s="169">
        <f t="shared" si="0"/>
        <v>0</v>
      </c>
      <c r="J32" s="236" t="s">
        <v>2167</v>
      </c>
    </row>
    <row r="33" spans="2:10" ht="15.75" customHeight="1" outlineLevel="1">
      <c r="B33" s="133">
        <v>2342</v>
      </c>
      <c r="C33" s="683" t="s">
        <v>7</v>
      </c>
      <c r="D33" s="683"/>
      <c r="E33" s="167">
        <v>62</v>
      </c>
      <c r="F33" s="168">
        <f>E33*'Прайс-лист'!I3*(1-'Прайс-лист'!$E$3)</f>
        <v>49.6</v>
      </c>
      <c r="G33" s="137">
        <v>0</v>
      </c>
      <c r="H33" s="169">
        <f t="shared" si="0"/>
        <v>0</v>
      </c>
      <c r="J33" s="506" t="s">
        <v>1777</v>
      </c>
    </row>
    <row r="34" spans="2:10" ht="15.75" customHeight="1" outlineLevel="1">
      <c r="B34" s="133">
        <v>2343</v>
      </c>
      <c r="C34" s="683" t="s">
        <v>14</v>
      </c>
      <c r="D34" s="683"/>
      <c r="E34" s="167">
        <v>62</v>
      </c>
      <c r="F34" s="168">
        <f>E34*'Прайс-лист'!I3*(1-'Прайс-лист'!$E$3)</f>
        <v>49.6</v>
      </c>
      <c r="G34" s="137">
        <v>0</v>
      </c>
      <c r="H34" s="169">
        <f t="shared" si="0"/>
        <v>0</v>
      </c>
      <c r="J34" s="506" t="s">
        <v>2166</v>
      </c>
    </row>
    <row r="35" spans="2:10" ht="15.75" customHeight="1" outlineLevel="1">
      <c r="B35" s="133">
        <v>2933</v>
      </c>
      <c r="C35" s="683" t="s">
        <v>8</v>
      </c>
      <c r="D35" s="683"/>
      <c r="E35" s="167">
        <v>95</v>
      </c>
      <c r="F35" s="168">
        <f>E35*'Прайс-лист'!I3*(1-'Прайс-лист'!$E$3)</f>
        <v>76</v>
      </c>
      <c r="G35" s="137">
        <v>0</v>
      </c>
      <c r="H35" s="169">
        <f t="shared" si="0"/>
        <v>0</v>
      </c>
    </row>
    <row r="36" spans="2:10" ht="15.75" customHeight="1" outlineLevel="1">
      <c r="B36" s="133">
        <v>2934</v>
      </c>
      <c r="C36" s="683" t="s">
        <v>74</v>
      </c>
      <c r="D36" s="683"/>
      <c r="E36" s="167">
        <v>120</v>
      </c>
      <c r="F36" s="168">
        <f>E36*'Прайс-лист'!I3*(1-'Прайс-лист'!$E$3)</f>
        <v>96</v>
      </c>
      <c r="G36" s="137">
        <v>0</v>
      </c>
      <c r="H36" s="169">
        <f t="shared" si="0"/>
        <v>0</v>
      </c>
    </row>
    <row r="37" spans="2:10" ht="15.75" customHeight="1" outlineLevel="1">
      <c r="B37" s="133">
        <v>2834</v>
      </c>
      <c r="C37" s="683" t="s">
        <v>10</v>
      </c>
      <c r="D37" s="683"/>
      <c r="E37" s="167">
        <v>173</v>
      </c>
      <c r="F37" s="168">
        <f>E37*'Прайс-лист'!I3*(1-'Прайс-лист'!$E$3)</f>
        <v>138.4</v>
      </c>
      <c r="G37" s="137">
        <v>0</v>
      </c>
      <c r="H37" s="169">
        <f t="shared" si="0"/>
        <v>0</v>
      </c>
    </row>
    <row r="38" spans="2:10" ht="15.75" customHeight="1" outlineLevel="1">
      <c r="B38" s="3"/>
      <c r="C38" s="52"/>
      <c r="D38" s="52"/>
      <c r="E38" s="176"/>
      <c r="F38" s="1"/>
      <c r="G38" s="27" t="s">
        <v>11</v>
      </c>
      <c r="H38" s="170">
        <f>SUM(H24:H37)</f>
        <v>1291.2</v>
      </c>
    </row>
  </sheetData>
  <mergeCells count="52">
    <mergeCell ref="K2:L2"/>
    <mergeCell ref="B25:H25"/>
    <mergeCell ref="C24:D24"/>
    <mergeCell ref="C17:D17"/>
    <mergeCell ref="C18:D18"/>
    <mergeCell ref="C19:D19"/>
    <mergeCell ref="C20:D20"/>
    <mergeCell ref="C21:D21"/>
    <mergeCell ref="F20:G20"/>
    <mergeCell ref="F21:G21"/>
    <mergeCell ref="F15:G15"/>
    <mergeCell ref="F16:G16"/>
    <mergeCell ref="F17:G17"/>
    <mergeCell ref="F18:G18"/>
    <mergeCell ref="F19:G19"/>
    <mergeCell ref="B2:H2"/>
    <mergeCell ref="C35:D35"/>
    <mergeCell ref="C36:D36"/>
    <mergeCell ref="C37:D37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30:D30"/>
    <mergeCell ref="C31:D31"/>
    <mergeCell ref="C32:D32"/>
    <mergeCell ref="C33:D33"/>
    <mergeCell ref="C34:D34"/>
    <mergeCell ref="B3:H3"/>
    <mergeCell ref="B29:H29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C26:H26"/>
    <mergeCell ref="B27:H27"/>
    <mergeCell ref="F14:G14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7"/>
  <sheetViews>
    <sheetView showGridLines="0" zoomScaleNormal="100" zoomScaleSheetLayoutView="100" workbookViewId="0">
      <pane ySplit="2" topLeftCell="A3" activePane="bottomLeft" state="frozen"/>
      <selection pane="bottomLeft" activeCell="N40" sqref="N40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9.140625" style="50" hidden="1" customWidth="1" outlineLevel="1"/>
    <col min="11" max="11" width="9.140625" style="50" collapsed="1"/>
    <col min="12" max="14" width="9.140625" style="50"/>
    <col min="15" max="15" width="19.5703125" style="112" bestFit="1" customWidth="1"/>
    <col min="16" max="16384" width="9.140625" style="50"/>
  </cols>
  <sheetData>
    <row r="2" spans="2:12" ht="15.75" customHeight="1">
      <c r="B2" s="680" t="s">
        <v>249</v>
      </c>
      <c r="C2" s="680"/>
      <c r="D2" s="680"/>
      <c r="E2" s="680"/>
      <c r="F2" s="680"/>
      <c r="G2" s="680"/>
      <c r="H2" s="680"/>
      <c r="K2" s="679" t="s">
        <v>1986</v>
      </c>
      <c r="L2" s="679"/>
    </row>
    <row r="3" spans="2:12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2" ht="15.75" hidden="1" customHeight="1" outlineLevel="1">
      <c r="B4" s="67"/>
      <c r="C4" s="677" t="s">
        <v>20</v>
      </c>
      <c r="D4" s="677"/>
      <c r="E4" s="78"/>
      <c r="F4" s="678">
        <v>270</v>
      </c>
      <c r="G4" s="678"/>
      <c r="H4" s="73"/>
    </row>
    <row r="5" spans="2:12" ht="15.75" hidden="1" customHeight="1" outlineLevel="1">
      <c r="B5" s="67"/>
      <c r="C5" s="677" t="s">
        <v>21</v>
      </c>
      <c r="D5" s="677"/>
      <c r="E5" s="78"/>
      <c r="F5" s="678">
        <v>187</v>
      </c>
      <c r="G5" s="678"/>
      <c r="H5" s="73"/>
    </row>
    <row r="6" spans="2:12" ht="15.75" hidden="1" customHeight="1" outlineLevel="1">
      <c r="B6" s="67"/>
      <c r="C6" s="677" t="s">
        <v>22</v>
      </c>
      <c r="D6" s="677"/>
      <c r="E6" s="78"/>
      <c r="F6" s="678">
        <v>155</v>
      </c>
      <c r="G6" s="678"/>
      <c r="H6" s="73"/>
    </row>
    <row r="7" spans="2:12" ht="15.75" hidden="1" customHeight="1" outlineLevel="1">
      <c r="B7" s="67"/>
      <c r="C7" s="677" t="s">
        <v>23</v>
      </c>
      <c r="D7" s="677"/>
      <c r="E7" s="78"/>
      <c r="F7" s="678">
        <v>73</v>
      </c>
      <c r="G7" s="678"/>
      <c r="H7" s="73"/>
    </row>
    <row r="8" spans="2:12" ht="15.75" hidden="1" customHeight="1" outlineLevel="1">
      <c r="B8" s="67"/>
      <c r="C8" s="677" t="s">
        <v>24</v>
      </c>
      <c r="D8" s="677"/>
      <c r="E8" s="78"/>
      <c r="F8" s="678">
        <v>40</v>
      </c>
      <c r="G8" s="678"/>
      <c r="H8" s="73"/>
    </row>
    <row r="9" spans="2:12" ht="15.75" hidden="1" customHeight="1" outlineLevel="1">
      <c r="B9" s="67"/>
      <c r="C9" s="677" t="s">
        <v>40</v>
      </c>
      <c r="D9" s="677"/>
      <c r="E9" s="78"/>
      <c r="F9" s="678">
        <v>45</v>
      </c>
      <c r="G9" s="678"/>
      <c r="H9" s="73"/>
    </row>
    <row r="10" spans="2:12" ht="15.75" hidden="1" customHeight="1" outlineLevel="1">
      <c r="B10" s="67"/>
      <c r="C10" s="677" t="s">
        <v>25</v>
      </c>
      <c r="D10" s="677"/>
      <c r="E10" s="78"/>
      <c r="F10" s="678">
        <v>400</v>
      </c>
      <c r="G10" s="678"/>
      <c r="H10" s="73"/>
    </row>
    <row r="11" spans="2:12" ht="15.75" hidden="1" customHeight="1" outlineLevel="1">
      <c r="B11" s="67"/>
      <c r="C11" s="677" t="s">
        <v>26</v>
      </c>
      <c r="D11" s="677"/>
      <c r="E11" s="78"/>
      <c r="F11" s="678">
        <v>3</v>
      </c>
      <c r="G11" s="678"/>
      <c r="H11" s="73"/>
    </row>
    <row r="12" spans="2:12" ht="15.75" hidden="1" customHeight="1" outlineLevel="1">
      <c r="B12" s="67"/>
      <c r="C12" s="677" t="s">
        <v>27</v>
      </c>
      <c r="D12" s="677"/>
      <c r="E12" s="78"/>
      <c r="F12" s="678" t="s">
        <v>241</v>
      </c>
      <c r="G12" s="678"/>
      <c r="H12" s="73"/>
    </row>
    <row r="13" spans="2:12" ht="15.75" hidden="1" customHeight="1" outlineLevel="1">
      <c r="B13" s="67"/>
      <c r="C13" s="677" t="s">
        <v>28</v>
      </c>
      <c r="D13" s="677"/>
      <c r="E13" s="78"/>
      <c r="F13" s="678">
        <v>6</v>
      </c>
      <c r="G13" s="678"/>
      <c r="H13" s="73"/>
    </row>
    <row r="14" spans="2:12" ht="15.75" hidden="1" customHeight="1" outlineLevel="1">
      <c r="B14" s="67"/>
      <c r="C14" s="677" t="s">
        <v>29</v>
      </c>
      <c r="D14" s="677"/>
      <c r="E14" s="78"/>
      <c r="F14" s="678">
        <v>10</v>
      </c>
      <c r="G14" s="678"/>
      <c r="H14" s="73"/>
    </row>
    <row r="15" spans="2:12" ht="15.75" hidden="1" customHeight="1" outlineLevel="1">
      <c r="B15" s="67"/>
      <c r="C15" s="677" t="s">
        <v>30</v>
      </c>
      <c r="D15" s="677"/>
      <c r="E15" s="78"/>
      <c r="F15" s="678">
        <v>45</v>
      </c>
      <c r="G15" s="678"/>
      <c r="H15" s="73"/>
    </row>
    <row r="16" spans="2:12" ht="15.75" hidden="1" customHeight="1" outlineLevel="1">
      <c r="B16" s="67"/>
      <c r="C16" s="677" t="s">
        <v>31</v>
      </c>
      <c r="D16" s="677"/>
      <c r="E16" s="78"/>
      <c r="F16" s="678">
        <v>381</v>
      </c>
      <c r="G16" s="678"/>
      <c r="H16" s="73"/>
    </row>
    <row r="17" spans="2:15" ht="15.75" hidden="1" customHeight="1" outlineLevel="1">
      <c r="B17" s="67"/>
      <c r="C17" s="677" t="s">
        <v>32</v>
      </c>
      <c r="D17" s="677"/>
      <c r="E17" s="78"/>
      <c r="F17" s="678" t="s">
        <v>248</v>
      </c>
      <c r="G17" s="678"/>
      <c r="H17" s="73"/>
    </row>
    <row r="18" spans="2:15" ht="31.5" hidden="1" customHeight="1" outlineLevel="1">
      <c r="B18" s="67"/>
      <c r="C18" s="677" t="s">
        <v>34</v>
      </c>
      <c r="D18" s="677"/>
      <c r="E18" s="78"/>
      <c r="F18" s="678" t="s">
        <v>243</v>
      </c>
      <c r="G18" s="678"/>
      <c r="H18" s="73"/>
    </row>
    <row r="19" spans="2:15" ht="15.75" hidden="1" customHeight="1" outlineLevel="1">
      <c r="B19" s="67"/>
      <c r="C19" s="677" t="s">
        <v>41</v>
      </c>
      <c r="D19" s="677"/>
      <c r="E19" s="78"/>
      <c r="F19" s="678" t="s">
        <v>36</v>
      </c>
      <c r="G19" s="678"/>
      <c r="H19" s="73"/>
    </row>
    <row r="20" spans="2:15" ht="15.75" hidden="1" customHeight="1" outlineLevel="1">
      <c r="B20" s="67"/>
      <c r="C20" s="682" t="s">
        <v>37</v>
      </c>
      <c r="D20" s="682"/>
      <c r="E20" s="78"/>
      <c r="F20" s="678" t="s">
        <v>231</v>
      </c>
      <c r="G20" s="678"/>
      <c r="H20" s="73"/>
    </row>
    <row r="21" spans="2:15" ht="15.75" hidden="1" customHeight="1" outlineLevel="1">
      <c r="B21" s="67"/>
      <c r="C21" s="682" t="s">
        <v>39</v>
      </c>
      <c r="D21" s="682"/>
      <c r="E21" s="78"/>
      <c r="F21" s="678">
        <v>49</v>
      </c>
      <c r="G21" s="678"/>
      <c r="H21" s="73"/>
    </row>
    <row r="22" spans="2:15" ht="15.75" customHeight="1" collapsed="1">
      <c r="B22" s="69"/>
      <c r="C22" s="70"/>
      <c r="D22" s="70"/>
      <c r="E22" s="178"/>
      <c r="F22" s="70"/>
      <c r="G22" s="70"/>
      <c r="H22" s="71"/>
    </row>
    <row r="23" spans="2:15" ht="15.75" customHeight="1" outlineLevel="1">
      <c r="B23" s="64" t="s">
        <v>43</v>
      </c>
      <c r="C23" s="213" t="s">
        <v>48</v>
      </c>
      <c r="D23" s="130"/>
      <c r="E23" s="175" t="s">
        <v>1</v>
      </c>
      <c r="F23" s="130" t="s">
        <v>1</v>
      </c>
      <c r="G23" s="130" t="s">
        <v>44</v>
      </c>
      <c r="H23" s="65" t="s">
        <v>45</v>
      </c>
    </row>
    <row r="24" spans="2:15" ht="15.75" customHeight="1" outlineLevel="1">
      <c r="B24" s="128">
        <v>1240</v>
      </c>
      <c r="C24" s="677" t="s">
        <v>261</v>
      </c>
      <c r="D24" s="677"/>
      <c r="E24" s="165">
        <v>1340</v>
      </c>
      <c r="F24" s="168">
        <f>E24*'Прайс-лист'!I3*(1-'Прайс-лист'!$E$3)</f>
        <v>1072</v>
      </c>
      <c r="G24" s="128"/>
      <c r="H24" s="169">
        <f>F24</f>
        <v>1072</v>
      </c>
    </row>
    <row r="25" spans="2:15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5" ht="255" hidden="1" customHeight="1" outlineLevel="2">
      <c r="B26" s="128"/>
      <c r="C26" s="685" t="s">
        <v>2077</v>
      </c>
      <c r="D26" s="685"/>
      <c r="E26" s="685"/>
      <c r="F26" s="685"/>
      <c r="G26" s="685"/>
      <c r="H26" s="685"/>
    </row>
    <row r="27" spans="2:15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5" ht="15.75" customHeight="1" outlineLevel="1">
      <c r="B28" s="128"/>
      <c r="C28" s="535" t="s">
        <v>2165</v>
      </c>
      <c r="D28" s="98" t="s">
        <v>840</v>
      </c>
      <c r="E28" s="167">
        <v>23</v>
      </c>
      <c r="F28" s="169">
        <f>E28*'Прайс-лист'!I3*(1-'Прайс-лист'!$E$3)</f>
        <v>18.400000000000002</v>
      </c>
      <c r="G28" s="137">
        <v>0</v>
      </c>
      <c r="H28" s="184">
        <f>F28*G28</f>
        <v>0</v>
      </c>
      <c r="J28" s="235" t="s">
        <v>840</v>
      </c>
    </row>
    <row r="29" spans="2:15" ht="15.75" customHeight="1" outlineLevel="1">
      <c r="B29" s="704" t="s">
        <v>6</v>
      </c>
      <c r="C29" s="704"/>
      <c r="D29" s="704"/>
      <c r="E29" s="704"/>
      <c r="F29" s="704"/>
      <c r="G29" s="704"/>
      <c r="H29" s="704"/>
      <c r="J29" s="235" t="s">
        <v>2161</v>
      </c>
    </row>
    <row r="30" spans="2:15" ht="15.75" customHeight="1" outlineLevel="1">
      <c r="B30" s="133">
        <v>4144</v>
      </c>
      <c r="C30" s="683" t="s">
        <v>1984</v>
      </c>
      <c r="D30" s="683"/>
      <c r="E30" s="167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ref="H30:H36" si="0">F30*G30</f>
        <v>0</v>
      </c>
      <c r="J30" s="243" t="s">
        <v>2162</v>
      </c>
    </row>
    <row r="31" spans="2:15" ht="15.75" customHeight="1" outlineLevel="1">
      <c r="B31" s="133">
        <v>2347</v>
      </c>
      <c r="C31" s="683" t="s">
        <v>13</v>
      </c>
      <c r="D31" s="683"/>
      <c r="E31" s="167">
        <v>86</v>
      </c>
      <c r="F31" s="168">
        <f>E31*'Прайс-лист'!I3*(1-'Прайс-лист'!$E$3)</f>
        <v>68.8</v>
      </c>
      <c r="G31" s="137">
        <v>0</v>
      </c>
      <c r="H31" s="169">
        <f t="shared" si="0"/>
        <v>0</v>
      </c>
      <c r="J31" s="236" t="s">
        <v>2167</v>
      </c>
    </row>
    <row r="32" spans="2:15" ht="15.75" customHeight="1" outlineLevel="1">
      <c r="B32" s="133">
        <v>2340</v>
      </c>
      <c r="C32" s="683" t="s">
        <v>7</v>
      </c>
      <c r="D32" s="683"/>
      <c r="E32" s="167">
        <v>52</v>
      </c>
      <c r="F32" s="168">
        <f>E32*'Прайс-лист'!I3*(1-'Прайс-лист'!$E$3)</f>
        <v>41.6</v>
      </c>
      <c r="G32" s="137">
        <v>0</v>
      </c>
      <c r="H32" s="169">
        <f t="shared" si="0"/>
        <v>0</v>
      </c>
      <c r="O32" s="243"/>
    </row>
    <row r="33" spans="2:15" ht="15.75" customHeight="1" outlineLevel="1">
      <c r="B33" s="133">
        <v>2341</v>
      </c>
      <c r="C33" s="683" t="s">
        <v>14</v>
      </c>
      <c r="D33" s="683"/>
      <c r="E33" s="167">
        <v>57</v>
      </c>
      <c r="F33" s="168">
        <f>E33*'Прайс-лист'!I3*(1-'Прайс-лист'!$E$3)</f>
        <v>45.6</v>
      </c>
      <c r="G33" s="137">
        <v>0</v>
      </c>
      <c r="H33" s="169">
        <f t="shared" si="0"/>
        <v>0</v>
      </c>
      <c r="J33" s="506"/>
      <c r="O33" s="50"/>
    </row>
    <row r="34" spans="2:15" ht="15.75" customHeight="1" outlineLevel="1">
      <c r="B34" s="133">
        <v>2931</v>
      </c>
      <c r="C34" s="683" t="s">
        <v>8</v>
      </c>
      <c r="D34" s="683"/>
      <c r="E34" s="167">
        <v>87</v>
      </c>
      <c r="F34" s="168">
        <f>E34*'Прайс-лист'!I3*(1-'Прайс-лист'!$E$3)</f>
        <v>69.600000000000009</v>
      </c>
      <c r="G34" s="137">
        <v>0</v>
      </c>
      <c r="H34" s="169">
        <f t="shared" si="0"/>
        <v>0</v>
      </c>
      <c r="J34" s="506"/>
      <c r="O34" s="240"/>
    </row>
    <row r="35" spans="2:15" ht="15.75" customHeight="1" outlineLevel="1">
      <c r="B35" s="133">
        <v>2932</v>
      </c>
      <c r="C35" s="683" t="s">
        <v>74</v>
      </c>
      <c r="D35" s="683"/>
      <c r="E35" s="167">
        <v>106</v>
      </c>
      <c r="F35" s="168">
        <f>E35*'Прайс-лист'!I3*(1-'Прайс-лист'!$E$3)</f>
        <v>84.800000000000011</v>
      </c>
      <c r="G35" s="137">
        <v>0</v>
      </c>
      <c r="H35" s="169">
        <f t="shared" si="0"/>
        <v>0</v>
      </c>
    </row>
    <row r="36" spans="2:15" ht="15.75" customHeight="1" outlineLevel="1">
      <c r="B36" s="133">
        <v>2833</v>
      </c>
      <c r="C36" s="683" t="s">
        <v>10</v>
      </c>
      <c r="D36" s="683"/>
      <c r="E36" s="167">
        <v>159</v>
      </c>
      <c r="F36" s="168">
        <f>E36*'Прайс-лист'!I3*(1-'Прайс-лист'!$E$3)</f>
        <v>127.2</v>
      </c>
      <c r="G36" s="137">
        <v>0</v>
      </c>
      <c r="H36" s="169">
        <f t="shared" si="0"/>
        <v>0</v>
      </c>
    </row>
    <row r="37" spans="2:15" ht="15.75" customHeight="1" outlineLevel="1">
      <c r="B37" s="3"/>
      <c r="C37" s="52"/>
      <c r="D37" s="52"/>
      <c r="E37" s="176"/>
      <c r="F37" s="1"/>
      <c r="G37" s="27" t="s">
        <v>11</v>
      </c>
      <c r="H37" s="170">
        <f>SUM(H24:H36)</f>
        <v>1072</v>
      </c>
    </row>
  </sheetData>
  <mergeCells count="51">
    <mergeCell ref="K2:L2"/>
    <mergeCell ref="C36:D36"/>
    <mergeCell ref="C24:D24"/>
    <mergeCell ref="C32:D32"/>
    <mergeCell ref="C33:D33"/>
    <mergeCell ref="C34:D34"/>
    <mergeCell ref="B25:H25"/>
    <mergeCell ref="C7:D7"/>
    <mergeCell ref="C8:D8"/>
    <mergeCell ref="C20:D20"/>
    <mergeCell ref="C21:D21"/>
    <mergeCell ref="C35:D35"/>
    <mergeCell ref="C30:D30"/>
    <mergeCell ref="C31:D31"/>
    <mergeCell ref="C9:D9"/>
    <mergeCell ref="C10:D10"/>
    <mergeCell ref="C11:D11"/>
    <mergeCell ref="C12:D12"/>
    <mergeCell ref="C13:D13"/>
    <mergeCell ref="F17:G17"/>
    <mergeCell ref="B29:H29"/>
    <mergeCell ref="C26:H26"/>
    <mergeCell ref="B27:H27"/>
    <mergeCell ref="F18:G18"/>
    <mergeCell ref="F19:G19"/>
    <mergeCell ref="F20:G20"/>
    <mergeCell ref="F21:G21"/>
    <mergeCell ref="C17:D17"/>
    <mergeCell ref="C18:D18"/>
    <mergeCell ref="C19:D19"/>
    <mergeCell ref="F9:G9"/>
    <mergeCell ref="F10:G10"/>
    <mergeCell ref="F11:G11"/>
    <mergeCell ref="F12:G12"/>
    <mergeCell ref="F13:G13"/>
    <mergeCell ref="B2:H2"/>
    <mergeCell ref="B3:H3"/>
    <mergeCell ref="F14:G14"/>
    <mergeCell ref="F15:G15"/>
    <mergeCell ref="F16:G16"/>
    <mergeCell ref="F4:G4"/>
    <mergeCell ref="F5:G5"/>
    <mergeCell ref="F6:G6"/>
    <mergeCell ref="F7:G7"/>
    <mergeCell ref="F8:G8"/>
    <mergeCell ref="C14:D14"/>
    <mergeCell ref="C15:D15"/>
    <mergeCell ref="C16:D16"/>
    <mergeCell ref="C4:D4"/>
    <mergeCell ref="C5:D5"/>
    <mergeCell ref="C6:D6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7"/>
  <sheetViews>
    <sheetView showGridLines="0" workbookViewId="0">
      <pane ySplit="2" topLeftCell="A3" activePane="bottomLeft" state="frozen"/>
      <selection pane="bottomLeft" activeCell="D28" sqref="D28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9.140625" style="50" hidden="1" customWidth="1" outlineLevel="1"/>
    <col min="11" max="11" width="9.140625" style="50" collapsed="1"/>
    <col min="12" max="14" width="9.140625" style="50"/>
    <col min="15" max="15" width="19.5703125" style="112" bestFit="1" customWidth="1"/>
    <col min="16" max="16384" width="9.140625" style="50"/>
  </cols>
  <sheetData>
    <row r="2" spans="2:12" ht="15.75" customHeight="1">
      <c r="B2" s="680" t="s">
        <v>250</v>
      </c>
      <c r="C2" s="680"/>
      <c r="D2" s="680"/>
      <c r="E2" s="680"/>
      <c r="F2" s="680"/>
      <c r="G2" s="680"/>
      <c r="H2" s="680"/>
      <c r="K2" s="679" t="s">
        <v>1986</v>
      </c>
      <c r="L2" s="679"/>
    </row>
    <row r="3" spans="2:12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2" ht="15.75" hidden="1" customHeight="1" outlineLevel="1">
      <c r="B4" s="67"/>
      <c r="C4" s="677" t="s">
        <v>20</v>
      </c>
      <c r="D4" s="677"/>
      <c r="E4" s="78"/>
      <c r="F4" s="678">
        <v>270</v>
      </c>
      <c r="G4" s="678"/>
      <c r="H4" s="73"/>
    </row>
    <row r="5" spans="2:12" ht="15.75" hidden="1" customHeight="1" outlineLevel="1">
      <c r="B5" s="67"/>
      <c r="C5" s="677" t="s">
        <v>21</v>
      </c>
      <c r="D5" s="677"/>
      <c r="E5" s="78"/>
      <c r="F5" s="678">
        <v>187</v>
      </c>
      <c r="G5" s="678"/>
      <c r="H5" s="73"/>
    </row>
    <row r="6" spans="2:12" ht="15.75" hidden="1" customHeight="1" outlineLevel="1">
      <c r="B6" s="67"/>
      <c r="C6" s="677" t="s">
        <v>22</v>
      </c>
      <c r="D6" s="677"/>
      <c r="E6" s="78"/>
      <c r="F6" s="678">
        <v>155</v>
      </c>
      <c r="G6" s="678"/>
      <c r="H6" s="73"/>
    </row>
    <row r="7" spans="2:12" ht="15.75" hidden="1" customHeight="1" outlineLevel="1">
      <c r="B7" s="67"/>
      <c r="C7" s="677" t="s">
        <v>23</v>
      </c>
      <c r="D7" s="677"/>
      <c r="E7" s="78"/>
      <c r="F7" s="678">
        <v>73</v>
      </c>
      <c r="G7" s="678"/>
      <c r="H7" s="73"/>
    </row>
    <row r="8" spans="2:12" ht="15.75" hidden="1" customHeight="1" outlineLevel="1">
      <c r="B8" s="67"/>
      <c r="C8" s="677" t="s">
        <v>24</v>
      </c>
      <c r="D8" s="677"/>
      <c r="E8" s="78"/>
      <c r="F8" s="678">
        <v>40</v>
      </c>
      <c r="G8" s="678"/>
      <c r="H8" s="73"/>
    </row>
    <row r="9" spans="2:12" ht="15.75" hidden="1" customHeight="1" outlineLevel="1">
      <c r="B9" s="67"/>
      <c r="C9" s="677" t="s">
        <v>40</v>
      </c>
      <c r="D9" s="677"/>
      <c r="E9" s="78"/>
      <c r="F9" s="678">
        <v>32</v>
      </c>
      <c r="G9" s="678"/>
      <c r="H9" s="73"/>
    </row>
    <row r="10" spans="2:12" ht="15.75" hidden="1" customHeight="1" outlineLevel="1">
      <c r="B10" s="67"/>
      <c r="C10" s="677" t="s">
        <v>25</v>
      </c>
      <c r="D10" s="677"/>
      <c r="E10" s="78"/>
      <c r="F10" s="678">
        <v>400</v>
      </c>
      <c r="G10" s="678"/>
      <c r="H10" s="73"/>
    </row>
    <row r="11" spans="2:12" ht="15.75" hidden="1" customHeight="1" outlineLevel="1">
      <c r="B11" s="67"/>
      <c r="C11" s="677" t="s">
        <v>26</v>
      </c>
      <c r="D11" s="677"/>
      <c r="E11" s="78"/>
      <c r="F11" s="678">
        <v>3</v>
      </c>
      <c r="G11" s="678"/>
      <c r="H11" s="73"/>
    </row>
    <row r="12" spans="2:12" ht="15.75" hidden="1" customHeight="1" outlineLevel="1">
      <c r="B12" s="67"/>
      <c r="C12" s="677" t="s">
        <v>27</v>
      </c>
      <c r="D12" s="677"/>
      <c r="E12" s="78"/>
      <c r="F12" s="678" t="s">
        <v>245</v>
      </c>
      <c r="G12" s="678"/>
      <c r="H12" s="73"/>
    </row>
    <row r="13" spans="2:12" ht="15.75" hidden="1" customHeight="1" outlineLevel="1">
      <c r="B13" s="67"/>
      <c r="C13" s="677" t="s">
        <v>28</v>
      </c>
      <c r="D13" s="677"/>
      <c r="E13" s="78"/>
      <c r="F13" s="678">
        <v>6</v>
      </c>
      <c r="G13" s="678"/>
      <c r="H13" s="73"/>
    </row>
    <row r="14" spans="2:12" ht="15.75" hidden="1" customHeight="1" outlineLevel="1">
      <c r="B14" s="67"/>
      <c r="C14" s="677" t="s">
        <v>29</v>
      </c>
      <c r="D14" s="677"/>
      <c r="E14" s="78"/>
      <c r="F14" s="678">
        <v>10</v>
      </c>
      <c r="G14" s="678"/>
      <c r="H14" s="73"/>
    </row>
    <row r="15" spans="2:12" ht="15.75" hidden="1" customHeight="1" outlineLevel="1">
      <c r="B15" s="67"/>
      <c r="C15" s="677" t="s">
        <v>30</v>
      </c>
      <c r="D15" s="677"/>
      <c r="E15" s="78"/>
      <c r="F15" s="678">
        <v>45</v>
      </c>
      <c r="G15" s="678"/>
      <c r="H15" s="73"/>
    </row>
    <row r="16" spans="2:12" ht="15.75" hidden="1" customHeight="1" outlineLevel="1">
      <c r="B16" s="67"/>
      <c r="C16" s="677" t="s">
        <v>31</v>
      </c>
      <c r="D16" s="677"/>
      <c r="E16" s="78"/>
      <c r="F16" s="678">
        <v>381</v>
      </c>
      <c r="G16" s="678"/>
      <c r="H16" s="73"/>
    </row>
    <row r="17" spans="2:15" ht="15.75" hidden="1" customHeight="1" outlineLevel="1">
      <c r="B17" s="67"/>
      <c r="C17" s="677" t="s">
        <v>32</v>
      </c>
      <c r="D17" s="677"/>
      <c r="E17" s="78"/>
      <c r="F17" s="678" t="s">
        <v>248</v>
      </c>
      <c r="G17" s="678"/>
      <c r="H17" s="73"/>
    </row>
    <row r="18" spans="2:15" ht="31.5" hidden="1" customHeight="1" outlineLevel="1">
      <c r="B18" s="67"/>
      <c r="C18" s="677" t="s">
        <v>34</v>
      </c>
      <c r="D18" s="677"/>
      <c r="E18" s="78"/>
      <c r="F18" s="678" t="s">
        <v>246</v>
      </c>
      <c r="G18" s="678"/>
      <c r="H18" s="73"/>
    </row>
    <row r="19" spans="2:15" ht="15.75" hidden="1" customHeight="1" outlineLevel="1">
      <c r="B19" s="67"/>
      <c r="C19" s="677" t="s">
        <v>41</v>
      </c>
      <c r="D19" s="677"/>
      <c r="E19" s="78"/>
      <c r="F19" s="678" t="s">
        <v>36</v>
      </c>
      <c r="G19" s="678"/>
      <c r="H19" s="73"/>
    </row>
    <row r="20" spans="2:15" ht="15.75" hidden="1" customHeight="1" outlineLevel="1">
      <c r="B20" s="67"/>
      <c r="C20" s="682" t="s">
        <v>37</v>
      </c>
      <c r="D20" s="682"/>
      <c r="E20" s="78"/>
      <c r="F20" s="678" t="s">
        <v>231</v>
      </c>
      <c r="G20" s="678"/>
      <c r="H20" s="73"/>
    </row>
    <row r="21" spans="2:15" ht="15.75" hidden="1" customHeight="1" outlineLevel="1">
      <c r="B21" s="67"/>
      <c r="C21" s="682" t="s">
        <v>39</v>
      </c>
      <c r="D21" s="682"/>
      <c r="E21" s="78"/>
      <c r="F21" s="678">
        <v>37</v>
      </c>
      <c r="G21" s="678"/>
      <c r="H21" s="73"/>
    </row>
    <row r="22" spans="2:15" ht="15.75" customHeight="1" collapsed="1">
      <c r="B22" s="69"/>
      <c r="C22" s="70"/>
      <c r="D22" s="70"/>
      <c r="E22" s="178"/>
      <c r="F22" s="164"/>
      <c r="G22" s="164"/>
      <c r="H22" s="71"/>
    </row>
    <row r="23" spans="2:15" ht="15.75" customHeight="1" outlineLevel="1">
      <c r="B23" s="64" t="s">
        <v>43</v>
      </c>
      <c r="C23" s="213" t="s">
        <v>48</v>
      </c>
      <c r="D23" s="130"/>
      <c r="E23" s="175" t="s">
        <v>1</v>
      </c>
      <c r="F23" s="130" t="s">
        <v>1</v>
      </c>
      <c r="G23" s="130" t="s">
        <v>44</v>
      </c>
      <c r="H23" s="65" t="s">
        <v>45</v>
      </c>
    </row>
    <row r="24" spans="2:15" ht="15.75" customHeight="1" outlineLevel="1">
      <c r="B24" s="128">
        <v>1241</v>
      </c>
      <c r="C24" s="677" t="s">
        <v>260</v>
      </c>
      <c r="D24" s="677"/>
      <c r="E24" s="165">
        <v>1447</v>
      </c>
      <c r="F24" s="168">
        <f>E24*'Прайс-лист'!I3*(1-'Прайс-лист'!$E$3)</f>
        <v>1157.6000000000001</v>
      </c>
      <c r="G24" s="128"/>
      <c r="H24" s="169">
        <f>F24</f>
        <v>1157.6000000000001</v>
      </c>
    </row>
    <row r="25" spans="2:15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5" ht="238.5" hidden="1" customHeight="1" outlineLevel="2">
      <c r="B26" s="128"/>
      <c r="C26" s="685" t="s">
        <v>2078</v>
      </c>
      <c r="D26" s="685"/>
      <c r="E26" s="685"/>
      <c r="F26" s="685"/>
      <c r="G26" s="685"/>
      <c r="H26" s="685"/>
    </row>
    <row r="27" spans="2:15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5" ht="15.75" customHeight="1" outlineLevel="1">
      <c r="B28" s="128"/>
      <c r="C28" s="535" t="s">
        <v>2165</v>
      </c>
      <c r="D28" s="98" t="s">
        <v>840</v>
      </c>
      <c r="E28" s="167">
        <v>23</v>
      </c>
      <c r="F28" s="169">
        <f>E28*'Прайс-лист'!I3*(1-'Прайс-лист'!$E$3)</f>
        <v>18.400000000000002</v>
      </c>
      <c r="G28" s="137">
        <v>0</v>
      </c>
      <c r="H28" s="184">
        <f>F28*G28</f>
        <v>0</v>
      </c>
      <c r="J28" s="235" t="s">
        <v>840</v>
      </c>
    </row>
    <row r="29" spans="2:15" ht="15.75" customHeight="1" outlineLevel="1">
      <c r="B29" s="720" t="s">
        <v>6</v>
      </c>
      <c r="C29" s="720"/>
      <c r="D29" s="720"/>
      <c r="E29" s="720"/>
      <c r="F29" s="720"/>
      <c r="G29" s="720"/>
      <c r="H29" s="720"/>
      <c r="J29" s="235" t="s">
        <v>2161</v>
      </c>
    </row>
    <row r="30" spans="2:15" ht="15.75" customHeight="1" outlineLevel="1">
      <c r="B30" s="133">
        <v>4144</v>
      </c>
      <c r="C30" s="683" t="s">
        <v>1984</v>
      </c>
      <c r="D30" s="683"/>
      <c r="E30" s="167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ref="H30:H36" si="0">F30*G30</f>
        <v>0</v>
      </c>
      <c r="J30" s="243" t="s">
        <v>2162</v>
      </c>
    </row>
    <row r="31" spans="2:15" ht="15.75" customHeight="1" outlineLevel="1">
      <c r="B31" s="133">
        <v>2347</v>
      </c>
      <c r="C31" s="683" t="s">
        <v>13</v>
      </c>
      <c r="D31" s="683"/>
      <c r="E31" s="167">
        <v>86</v>
      </c>
      <c r="F31" s="168">
        <f>E31*'Прайс-лист'!I3*(1-'Прайс-лист'!$E$3)</f>
        <v>68.8</v>
      </c>
      <c r="G31" s="137">
        <v>0</v>
      </c>
      <c r="H31" s="169">
        <f t="shared" si="0"/>
        <v>0</v>
      </c>
      <c r="J31" s="236" t="s">
        <v>2167</v>
      </c>
    </row>
    <row r="32" spans="2:15" ht="15.75" customHeight="1" outlineLevel="1">
      <c r="B32" s="133">
        <v>2340</v>
      </c>
      <c r="C32" s="683" t="s">
        <v>7</v>
      </c>
      <c r="D32" s="683"/>
      <c r="E32" s="167">
        <v>52</v>
      </c>
      <c r="F32" s="168">
        <f>E32*'Прайс-лист'!I3*(1-'Прайс-лист'!$E$3)</f>
        <v>41.6</v>
      </c>
      <c r="G32" s="137">
        <v>0</v>
      </c>
      <c r="H32" s="169">
        <f t="shared" si="0"/>
        <v>0</v>
      </c>
      <c r="O32" s="243"/>
    </row>
    <row r="33" spans="2:15" ht="15.75" customHeight="1" outlineLevel="1">
      <c r="B33" s="133">
        <v>2341</v>
      </c>
      <c r="C33" s="683" t="s">
        <v>14</v>
      </c>
      <c r="D33" s="683"/>
      <c r="E33" s="167">
        <v>57</v>
      </c>
      <c r="F33" s="168">
        <f>E33*'Прайс-лист'!I3*(1-'Прайс-лист'!$E$3)</f>
        <v>45.6</v>
      </c>
      <c r="G33" s="137">
        <v>0</v>
      </c>
      <c r="H33" s="169">
        <f t="shared" si="0"/>
        <v>0</v>
      </c>
      <c r="O33" s="50"/>
    </row>
    <row r="34" spans="2:15" ht="15.75" customHeight="1" outlineLevel="1">
      <c r="B34" s="133">
        <v>2931</v>
      </c>
      <c r="C34" s="683" t="s">
        <v>8</v>
      </c>
      <c r="D34" s="683"/>
      <c r="E34" s="167">
        <v>87</v>
      </c>
      <c r="F34" s="168">
        <f>E34*'Прайс-лист'!I3*(1-'Прайс-лист'!$E$3)</f>
        <v>69.600000000000009</v>
      </c>
      <c r="G34" s="137">
        <v>0</v>
      </c>
      <c r="H34" s="169">
        <f t="shared" si="0"/>
        <v>0</v>
      </c>
      <c r="O34" s="240"/>
    </row>
    <row r="35" spans="2:15" ht="15.75" customHeight="1" outlineLevel="1">
      <c r="B35" s="133">
        <v>2932</v>
      </c>
      <c r="C35" s="683" t="s">
        <v>74</v>
      </c>
      <c r="D35" s="683"/>
      <c r="E35" s="167">
        <v>106</v>
      </c>
      <c r="F35" s="168">
        <f>E35*'Прайс-лист'!I3*(1-'Прайс-лист'!$E$3)</f>
        <v>84.800000000000011</v>
      </c>
      <c r="G35" s="137">
        <v>0</v>
      </c>
      <c r="H35" s="169">
        <f t="shared" si="0"/>
        <v>0</v>
      </c>
    </row>
    <row r="36" spans="2:15" ht="15.75" customHeight="1" outlineLevel="1">
      <c r="B36" s="133">
        <v>2833</v>
      </c>
      <c r="C36" s="683" t="s">
        <v>10</v>
      </c>
      <c r="D36" s="683"/>
      <c r="E36" s="167">
        <v>159</v>
      </c>
      <c r="F36" s="168">
        <f>E36*'Прайс-лист'!I3*(1-'Прайс-лист'!$E$3)</f>
        <v>127.2</v>
      </c>
      <c r="G36" s="137">
        <v>0</v>
      </c>
      <c r="H36" s="169">
        <f t="shared" si="0"/>
        <v>0</v>
      </c>
    </row>
    <row r="37" spans="2:15" ht="15.75" customHeight="1" outlineLevel="1">
      <c r="B37" s="3"/>
      <c r="C37" s="52"/>
      <c r="D37" s="52"/>
      <c r="E37" s="176"/>
      <c r="F37" s="1"/>
      <c r="G37" s="27" t="s">
        <v>11</v>
      </c>
      <c r="H37" s="170">
        <f>SUM(H24:H36)</f>
        <v>1157.6000000000001</v>
      </c>
    </row>
  </sheetData>
  <mergeCells count="51">
    <mergeCell ref="C36:D36"/>
    <mergeCell ref="C30:D30"/>
    <mergeCell ref="C31:D31"/>
    <mergeCell ref="C32:D32"/>
    <mergeCell ref="C33:D33"/>
    <mergeCell ref="C34:D34"/>
    <mergeCell ref="K2:L2"/>
    <mergeCell ref="C35:D35"/>
    <mergeCell ref="C15:D15"/>
    <mergeCell ref="C16:D16"/>
    <mergeCell ref="C17:D17"/>
    <mergeCell ref="C18:D18"/>
    <mergeCell ref="C19:D19"/>
    <mergeCell ref="C10:D10"/>
    <mergeCell ref="C11:D11"/>
    <mergeCell ref="C12:D12"/>
    <mergeCell ref="C8:D8"/>
    <mergeCell ref="C9:D9"/>
    <mergeCell ref="F20:G20"/>
    <mergeCell ref="B29:H29"/>
    <mergeCell ref="C26:H26"/>
    <mergeCell ref="B27:H27"/>
    <mergeCell ref="F21:G21"/>
    <mergeCell ref="C20:D20"/>
    <mergeCell ref="C21:D21"/>
    <mergeCell ref="C24:D24"/>
    <mergeCell ref="B25:H25"/>
    <mergeCell ref="C13:D13"/>
    <mergeCell ref="C14:D14"/>
    <mergeCell ref="F17:G17"/>
    <mergeCell ref="F18:G18"/>
    <mergeCell ref="F19:G19"/>
    <mergeCell ref="F14:G14"/>
    <mergeCell ref="F15:G15"/>
    <mergeCell ref="F16:G16"/>
    <mergeCell ref="F10:G10"/>
    <mergeCell ref="F11:G11"/>
    <mergeCell ref="F12:G12"/>
    <mergeCell ref="F13:G13"/>
    <mergeCell ref="B2:H2"/>
    <mergeCell ref="B3:H3"/>
    <mergeCell ref="F9:G9"/>
    <mergeCell ref="F4:G4"/>
    <mergeCell ref="F5:G5"/>
    <mergeCell ref="F6:G6"/>
    <mergeCell ref="F7:G7"/>
    <mergeCell ref="F8:G8"/>
    <mergeCell ref="C4:D4"/>
    <mergeCell ref="C5:D5"/>
    <mergeCell ref="C6:D6"/>
    <mergeCell ref="C7:D7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B2:R67"/>
  <sheetViews>
    <sheetView showGridLines="0" zoomScaleNormal="100" workbookViewId="0">
      <pane ySplit="2" topLeftCell="A3" activePane="bottomLeft" state="frozen"/>
      <selection pane="bottomLeft" activeCell="C42" sqref="C42:D42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855468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4" width="15.7109375" style="50" hidden="1" customWidth="1" outlineLevel="1"/>
    <col min="15" max="16" width="15.7109375" style="238" hidden="1" customWidth="1" outlineLevel="1"/>
    <col min="17" max="17" width="9.140625" style="50" collapsed="1"/>
    <col min="18" max="16384" width="9.140625" style="50"/>
  </cols>
  <sheetData>
    <row r="2" spans="2:18" ht="15.75" customHeight="1">
      <c r="B2" s="680" t="s">
        <v>1949</v>
      </c>
      <c r="C2" s="680"/>
      <c r="D2" s="680"/>
      <c r="E2" s="680"/>
      <c r="F2" s="680"/>
      <c r="G2" s="680"/>
      <c r="H2" s="680"/>
      <c r="Q2" s="679" t="s">
        <v>1986</v>
      </c>
      <c r="R2" s="679"/>
    </row>
    <row r="3" spans="2:18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8" ht="15.75" hidden="1" customHeight="1" outlineLevel="1">
      <c r="B4" s="67"/>
      <c r="C4" s="677" t="s">
        <v>20</v>
      </c>
      <c r="D4" s="677"/>
      <c r="E4" s="78"/>
      <c r="F4" s="678">
        <v>650</v>
      </c>
      <c r="G4" s="678"/>
      <c r="H4" s="73"/>
    </row>
    <row r="5" spans="2:18" ht="15.75" hidden="1" customHeight="1" outlineLevel="1">
      <c r="B5" s="67"/>
      <c r="C5" s="677" t="s">
        <v>21</v>
      </c>
      <c r="D5" s="677"/>
      <c r="E5" s="78"/>
      <c r="F5" s="678">
        <v>440</v>
      </c>
      <c r="G5" s="678"/>
      <c r="H5" s="73"/>
    </row>
    <row r="6" spans="2:18" ht="15.75" hidden="1" customHeight="1" outlineLevel="1">
      <c r="B6" s="67"/>
      <c r="C6" s="677" t="s">
        <v>22</v>
      </c>
      <c r="D6" s="677"/>
      <c r="E6" s="78"/>
      <c r="F6" s="678">
        <v>265</v>
      </c>
      <c r="G6" s="678"/>
      <c r="H6" s="73"/>
    </row>
    <row r="7" spans="2:18" ht="15.75" hidden="1" customHeight="1" outlineLevel="1">
      <c r="B7" s="67"/>
      <c r="C7" s="677" t="s">
        <v>23</v>
      </c>
      <c r="D7" s="677"/>
      <c r="E7" s="78"/>
      <c r="F7" s="678">
        <v>150</v>
      </c>
      <c r="G7" s="678"/>
      <c r="H7" s="73"/>
    </row>
    <row r="8" spans="2:18" ht="15.75" hidden="1" customHeight="1" outlineLevel="1">
      <c r="B8" s="67"/>
      <c r="C8" s="677" t="s">
        <v>24</v>
      </c>
      <c r="D8" s="677"/>
      <c r="E8" s="78"/>
      <c r="F8" s="678">
        <v>55</v>
      </c>
      <c r="G8" s="678"/>
      <c r="H8" s="73"/>
    </row>
    <row r="9" spans="2:18" ht="15.75" hidden="1" customHeight="1" outlineLevel="1">
      <c r="B9" s="67"/>
      <c r="C9" s="677" t="s">
        <v>40</v>
      </c>
      <c r="D9" s="677"/>
      <c r="E9" s="78"/>
      <c r="F9" s="678">
        <v>750</v>
      </c>
      <c r="G9" s="678"/>
      <c r="H9" s="73"/>
    </row>
    <row r="10" spans="2:18" ht="15.75" hidden="1" customHeight="1" outlineLevel="1">
      <c r="B10" s="67"/>
      <c r="C10" s="677" t="s">
        <v>25</v>
      </c>
      <c r="D10" s="677"/>
      <c r="E10" s="78"/>
      <c r="F10" s="678">
        <v>1400</v>
      </c>
      <c r="G10" s="678"/>
      <c r="H10" s="73"/>
    </row>
    <row r="11" spans="2:18" ht="15.75" hidden="1" customHeight="1" outlineLevel="1">
      <c r="B11" s="67"/>
      <c r="C11" s="677" t="s">
        <v>26</v>
      </c>
      <c r="D11" s="677"/>
      <c r="E11" s="78"/>
      <c r="F11" s="678">
        <v>12</v>
      </c>
      <c r="G11" s="678"/>
      <c r="H11" s="73"/>
    </row>
    <row r="12" spans="2:18" ht="15.75" hidden="1" customHeight="1" outlineLevel="1">
      <c r="B12" s="67"/>
      <c r="C12" s="677" t="s">
        <v>27</v>
      </c>
      <c r="D12" s="677"/>
      <c r="E12" s="78"/>
      <c r="F12" s="678">
        <v>5</v>
      </c>
      <c r="G12" s="678"/>
      <c r="H12" s="73"/>
    </row>
    <row r="13" spans="2:18" ht="15.75" hidden="1" customHeight="1" outlineLevel="1">
      <c r="B13" s="67"/>
      <c r="C13" s="677" t="s">
        <v>28</v>
      </c>
      <c r="D13" s="677"/>
      <c r="E13" s="78"/>
      <c r="F13" s="678">
        <v>150</v>
      </c>
      <c r="G13" s="678"/>
      <c r="H13" s="73"/>
    </row>
    <row r="14" spans="2:18" ht="15.75" hidden="1" customHeight="1" outlineLevel="1">
      <c r="B14" s="67"/>
      <c r="C14" s="677" t="s">
        <v>29</v>
      </c>
      <c r="D14" s="677"/>
      <c r="E14" s="78"/>
      <c r="F14" s="678">
        <v>200</v>
      </c>
      <c r="G14" s="678"/>
      <c r="H14" s="73"/>
    </row>
    <row r="15" spans="2:18" ht="15.75" hidden="1" customHeight="1" outlineLevel="1">
      <c r="B15" s="67"/>
      <c r="C15" s="677" t="s">
        <v>30</v>
      </c>
      <c r="D15" s="677"/>
      <c r="E15" s="78"/>
      <c r="F15" s="678">
        <v>300</v>
      </c>
      <c r="G15" s="678"/>
      <c r="H15" s="73"/>
    </row>
    <row r="16" spans="2:18" ht="15.75" hidden="1" customHeight="1" outlineLevel="1">
      <c r="B16" s="67"/>
      <c r="C16" s="677" t="s">
        <v>31</v>
      </c>
      <c r="D16" s="677"/>
      <c r="E16" s="78"/>
      <c r="F16" s="678">
        <v>508</v>
      </c>
      <c r="G16" s="678"/>
      <c r="H16" s="73"/>
    </row>
    <row r="17" spans="2:16" ht="15.75" hidden="1" customHeight="1" outlineLevel="1">
      <c r="B17" s="67"/>
      <c r="C17" s="677" t="s">
        <v>32</v>
      </c>
      <c r="D17" s="677"/>
      <c r="E17" s="78"/>
      <c r="F17" s="678" t="s">
        <v>206</v>
      </c>
      <c r="G17" s="678"/>
      <c r="H17" s="73"/>
    </row>
    <row r="18" spans="2:16" ht="15.75" hidden="1" customHeight="1" outlineLevel="1">
      <c r="B18" s="67"/>
      <c r="C18" s="677" t="s">
        <v>34</v>
      </c>
      <c r="D18" s="677"/>
      <c r="E18" s="78"/>
      <c r="F18" s="678" t="s">
        <v>35</v>
      </c>
      <c r="G18" s="678"/>
      <c r="H18" s="73"/>
    </row>
    <row r="19" spans="2:16" ht="15.75" hidden="1" customHeight="1" outlineLevel="1">
      <c r="B19" s="67"/>
      <c r="C19" s="677" t="s">
        <v>41</v>
      </c>
      <c r="D19" s="677"/>
      <c r="E19" s="78"/>
      <c r="F19" s="678" t="s">
        <v>53</v>
      </c>
      <c r="G19" s="678"/>
      <c r="H19" s="73"/>
    </row>
    <row r="20" spans="2:16" ht="15.75" hidden="1" customHeight="1" outlineLevel="1">
      <c r="B20" s="67"/>
      <c r="C20" s="682" t="s">
        <v>183</v>
      </c>
      <c r="D20" s="682"/>
      <c r="E20" s="78"/>
      <c r="F20" s="678" t="s">
        <v>207</v>
      </c>
      <c r="G20" s="678"/>
      <c r="H20" s="73"/>
    </row>
    <row r="21" spans="2:16" ht="15.75" hidden="1" customHeight="1" outlineLevel="1">
      <c r="B21" s="67"/>
      <c r="C21" s="682" t="s">
        <v>184</v>
      </c>
      <c r="D21" s="682"/>
      <c r="E21" s="78"/>
      <c r="F21" s="678" t="s">
        <v>191</v>
      </c>
      <c r="G21" s="678"/>
      <c r="H21" s="73"/>
    </row>
    <row r="22" spans="2:16" ht="15.75" hidden="1" customHeight="1" outlineLevel="1">
      <c r="B22" s="67"/>
      <c r="C22" s="682" t="s">
        <v>186</v>
      </c>
      <c r="D22" s="682"/>
      <c r="E22" s="78"/>
      <c r="F22" s="678" t="s">
        <v>208</v>
      </c>
      <c r="G22" s="678"/>
      <c r="H22" s="73"/>
    </row>
    <row r="23" spans="2:16" ht="15.75" hidden="1" customHeight="1" outlineLevel="1">
      <c r="B23" s="67"/>
      <c r="C23" s="682" t="s">
        <v>39</v>
      </c>
      <c r="D23" s="682"/>
      <c r="E23" s="78"/>
      <c r="F23" s="678">
        <v>860</v>
      </c>
      <c r="G23" s="678"/>
      <c r="H23" s="73"/>
    </row>
    <row r="24" spans="2:16" ht="15.75" customHeight="1" collapsed="1">
      <c r="B24" s="69"/>
      <c r="C24" s="70"/>
      <c r="D24" s="70"/>
      <c r="E24" s="178"/>
      <c r="F24" s="70"/>
      <c r="G24" s="70"/>
      <c r="H24" s="71"/>
    </row>
    <row r="25" spans="2:16" ht="15.75" customHeight="1" outlineLevel="1">
      <c r="B25" s="64" t="s">
        <v>43</v>
      </c>
      <c r="C25" s="213" t="s">
        <v>48</v>
      </c>
      <c r="D25" s="118"/>
      <c r="E25" s="175" t="s">
        <v>1</v>
      </c>
      <c r="F25" s="118" t="s">
        <v>1</v>
      </c>
      <c r="G25" s="118" t="s">
        <v>44</v>
      </c>
      <c r="H25" s="65" t="s">
        <v>45</v>
      </c>
    </row>
    <row r="26" spans="2:16" ht="15.75" customHeight="1" outlineLevel="1">
      <c r="B26" s="117">
        <v>1170</v>
      </c>
      <c r="C26" s="677" t="s">
        <v>173</v>
      </c>
      <c r="D26" s="677"/>
      <c r="E26" s="165">
        <v>21744</v>
      </c>
      <c r="F26" s="168">
        <f>E26*'Прайс-лист'!I3*(1-'Прайс-лист'!$E$3)</f>
        <v>17395.2</v>
      </c>
      <c r="G26" s="117"/>
      <c r="H26" s="169">
        <f>F26</f>
        <v>17395.2</v>
      </c>
    </row>
    <row r="27" spans="2:16" ht="15.75" hidden="1" customHeight="1" outlineLevel="2">
      <c r="B27" s="686" t="s">
        <v>1768</v>
      </c>
      <c r="C27" s="686"/>
      <c r="D27" s="686"/>
      <c r="E27" s="686"/>
      <c r="F27" s="686"/>
      <c r="G27" s="686"/>
      <c r="H27" s="686"/>
    </row>
    <row r="28" spans="2:16" ht="393.75" hidden="1" customHeight="1" outlineLevel="2">
      <c r="B28" s="117"/>
      <c r="C28" s="690" t="s">
        <v>2159</v>
      </c>
      <c r="D28" s="690"/>
      <c r="E28" s="690"/>
      <c r="F28" s="690"/>
      <c r="G28" s="690"/>
      <c r="H28" s="690"/>
    </row>
    <row r="29" spans="2:16" ht="15.75" customHeight="1" outlineLevel="1" collapsed="1">
      <c r="B29" s="686" t="s">
        <v>1936</v>
      </c>
      <c r="C29" s="686"/>
      <c r="D29" s="686"/>
      <c r="E29" s="686"/>
      <c r="F29" s="686"/>
      <c r="G29" s="686"/>
      <c r="H29" s="686"/>
    </row>
    <row r="30" spans="2:16" ht="15.75" customHeight="1" outlineLevel="1">
      <c r="B30" s="538">
        <v>2477</v>
      </c>
      <c r="C30" s="540" t="s">
        <v>5</v>
      </c>
      <c r="D30" s="391" t="s">
        <v>840</v>
      </c>
      <c r="E30" s="200">
        <v>875</v>
      </c>
      <c r="F30" s="168">
        <f>E30*'Прайс-лист'!I3*(1-'Прайс-лист'!$E$3)</f>
        <v>700</v>
      </c>
      <c r="G30" s="137">
        <v>0</v>
      </c>
      <c r="H30" s="169">
        <f>F30*G30</f>
        <v>0</v>
      </c>
      <c r="J30" s="235" t="s">
        <v>840</v>
      </c>
      <c r="K30" s="235" t="s">
        <v>840</v>
      </c>
      <c r="L30" s="235" t="s">
        <v>840</v>
      </c>
      <c r="M30" s="235" t="s">
        <v>840</v>
      </c>
      <c r="N30" s="235" t="s">
        <v>1983</v>
      </c>
      <c r="O30" s="235" t="s">
        <v>840</v>
      </c>
      <c r="P30" s="235" t="s">
        <v>840</v>
      </c>
    </row>
    <row r="31" spans="2:16" ht="15.75" customHeight="1" outlineLevel="1">
      <c r="B31" s="532">
        <v>2001</v>
      </c>
      <c r="C31" s="682" t="s">
        <v>2153</v>
      </c>
      <c r="D31" s="682"/>
      <c r="E31" s="200">
        <v>23</v>
      </c>
      <c r="F31" s="168">
        <f>E31*'Прайс-лист'!I3*(1-'Прайс-лист'!$E$3)</f>
        <v>18.400000000000002</v>
      </c>
      <c r="G31" s="137">
        <v>0</v>
      </c>
      <c r="H31" s="169">
        <f t="shared" ref="H31:H39" si="0">F31*G31</f>
        <v>0</v>
      </c>
      <c r="J31" s="237" t="s">
        <v>1762</v>
      </c>
      <c r="K31" s="240" t="s">
        <v>2147</v>
      </c>
      <c r="L31" s="240" t="s">
        <v>2150</v>
      </c>
      <c r="M31" s="396" t="s">
        <v>1973</v>
      </c>
      <c r="N31" s="396" t="s">
        <v>1975</v>
      </c>
      <c r="O31" s="237" t="s">
        <v>1765</v>
      </c>
      <c r="P31" s="240" t="s">
        <v>1956</v>
      </c>
    </row>
    <row r="32" spans="2:16" ht="15.75" customHeight="1" outlineLevel="1">
      <c r="B32" s="538"/>
      <c r="C32" s="535" t="s">
        <v>2175</v>
      </c>
      <c r="D32" s="537" t="s">
        <v>840</v>
      </c>
      <c r="E32" s="200">
        <v>4348</v>
      </c>
      <c r="F32" s="168">
        <f>E32*'Прайс-лист'!I3*(1-'Прайс-лист'!$E$3)</f>
        <v>3478.4</v>
      </c>
      <c r="G32" s="137">
        <v>0</v>
      </c>
      <c r="H32" s="169">
        <f t="shared" si="0"/>
        <v>0</v>
      </c>
      <c r="J32" s="237" t="s">
        <v>1939</v>
      </c>
      <c r="K32" s="237" t="s">
        <v>2148</v>
      </c>
      <c r="L32" s="237" t="s">
        <v>2151</v>
      </c>
      <c r="M32" s="396" t="s">
        <v>1974</v>
      </c>
      <c r="N32" s="396" t="s">
        <v>1976</v>
      </c>
      <c r="O32" s="237" t="s">
        <v>1766</v>
      </c>
      <c r="P32" s="235" t="s">
        <v>1955</v>
      </c>
    </row>
    <row r="33" spans="2:16" ht="15.75" customHeight="1" outlineLevel="1">
      <c r="B33" s="538"/>
      <c r="C33" s="535" t="s">
        <v>2175</v>
      </c>
      <c r="D33" s="537" t="s">
        <v>840</v>
      </c>
      <c r="E33" s="200">
        <v>5148</v>
      </c>
      <c r="F33" s="168">
        <f>E33*'Прайс-лист'!I3*(1-'Прайс-лист'!$E$3)</f>
        <v>4118.4000000000005</v>
      </c>
      <c r="G33" s="137">
        <v>0</v>
      </c>
      <c r="H33" s="169">
        <f t="shared" ref="H33" si="1">F33*G33</f>
        <v>0</v>
      </c>
      <c r="J33" s="237" t="s">
        <v>1938</v>
      </c>
      <c r="K33" s="237" t="s">
        <v>2149</v>
      </c>
      <c r="L33" s="237" t="s">
        <v>2152</v>
      </c>
      <c r="M33" s="373"/>
      <c r="N33" s="396" t="s">
        <v>1977</v>
      </c>
      <c r="O33" s="237" t="s">
        <v>1767</v>
      </c>
      <c r="P33" s="237"/>
    </row>
    <row r="34" spans="2:16" ht="15.75" customHeight="1" outlineLevel="1">
      <c r="B34" s="538">
        <v>2004</v>
      </c>
      <c r="C34" s="535" t="s">
        <v>842</v>
      </c>
      <c r="D34" s="537" t="s">
        <v>840</v>
      </c>
      <c r="E34" s="200">
        <v>0</v>
      </c>
      <c r="F34" s="168">
        <f>E34*'Прайс-лист'!I3*(1-'Прайс-лист'!$E$3)</f>
        <v>0</v>
      </c>
      <c r="G34" s="137">
        <v>0</v>
      </c>
      <c r="H34" s="169">
        <f t="shared" si="0"/>
        <v>0</v>
      </c>
      <c r="J34" s="240" t="s">
        <v>1763</v>
      </c>
      <c r="K34" s="235"/>
      <c r="L34" s="237"/>
      <c r="M34" s="237"/>
      <c r="N34" s="396" t="s">
        <v>1978</v>
      </c>
      <c r="O34" s="240" t="s">
        <v>2082</v>
      </c>
      <c r="P34" s="240"/>
    </row>
    <row r="35" spans="2:16" ht="15.75" customHeight="1" outlineLevel="1">
      <c r="B35" s="538">
        <v>3066</v>
      </c>
      <c r="C35" s="536" t="s">
        <v>1982</v>
      </c>
      <c r="D35" s="537" t="s">
        <v>1983</v>
      </c>
      <c r="E35" s="200">
        <v>278</v>
      </c>
      <c r="F35" s="168">
        <f>E35*'Прайс-лист'!I3*(1-'Прайс-лист'!$E$3)</f>
        <v>222.4</v>
      </c>
      <c r="G35" s="137">
        <v>0</v>
      </c>
      <c r="H35" s="169">
        <f t="shared" si="0"/>
        <v>0</v>
      </c>
      <c r="J35" s="240" t="s">
        <v>1764</v>
      </c>
      <c r="M35" s="239"/>
      <c r="N35" s="396" t="s">
        <v>1979</v>
      </c>
      <c r="O35" s="239"/>
      <c r="P35" s="239"/>
    </row>
    <row r="36" spans="2:16" ht="15.75" customHeight="1" outlineLevel="1">
      <c r="B36" s="538">
        <v>3505</v>
      </c>
      <c r="C36" s="540" t="s">
        <v>1760</v>
      </c>
      <c r="D36" s="391" t="s">
        <v>840</v>
      </c>
      <c r="E36" s="200">
        <v>1133</v>
      </c>
      <c r="F36" s="168">
        <f>E36*'Прайс-лист'!I3*(1-'Прайс-лист'!$E$3)</f>
        <v>906.40000000000009</v>
      </c>
      <c r="G36" s="137">
        <v>0</v>
      </c>
      <c r="H36" s="169">
        <f>F36*G36</f>
        <v>0</v>
      </c>
      <c r="M36" s="238"/>
      <c r="N36" s="396" t="s">
        <v>1980</v>
      </c>
    </row>
    <row r="37" spans="2:16" ht="15.75" customHeight="1" outlineLevel="1">
      <c r="B37" s="494" t="s">
        <v>1951</v>
      </c>
      <c r="C37" s="495" t="s">
        <v>1954</v>
      </c>
      <c r="D37" s="100" t="s">
        <v>840</v>
      </c>
      <c r="E37" s="200">
        <v>0</v>
      </c>
      <c r="F37" s="168">
        <f>E37*'Прайс-лист'!I3*(1-'Прайс-лист'!$E$3)</f>
        <v>0</v>
      </c>
      <c r="G37" s="137">
        <v>0</v>
      </c>
      <c r="H37" s="169">
        <f t="shared" ref="H37:H38" si="2">F37*G37</f>
        <v>0</v>
      </c>
      <c r="M37" s="238"/>
      <c r="N37" s="396" t="s">
        <v>1981</v>
      </c>
    </row>
    <row r="38" spans="2:16" ht="15.75" customHeight="1" outlineLevel="1">
      <c r="B38" s="494">
        <v>2143</v>
      </c>
      <c r="C38" s="683" t="s">
        <v>1931</v>
      </c>
      <c r="D38" s="683"/>
      <c r="E38" s="200">
        <v>205</v>
      </c>
      <c r="F38" s="168">
        <f>E38*'Прайс-лист'!I3*(1-'Прайс-лист'!$E$3)</f>
        <v>164</v>
      </c>
      <c r="G38" s="137">
        <v>0</v>
      </c>
      <c r="H38" s="169">
        <f t="shared" si="2"/>
        <v>0</v>
      </c>
      <c r="M38" s="238"/>
      <c r="N38" s="238"/>
    </row>
    <row r="39" spans="2:16" ht="15.75" customHeight="1" outlineLevel="1">
      <c r="B39" s="370">
        <v>2564</v>
      </c>
      <c r="C39" s="677" t="s">
        <v>2104</v>
      </c>
      <c r="D39" s="677"/>
      <c r="E39" s="200">
        <v>202</v>
      </c>
      <c r="F39" s="168">
        <f>E39*'Прайс-лист'!I3*(1-'Прайс-лист'!$E$3)</f>
        <v>161.60000000000002</v>
      </c>
      <c r="G39" s="137">
        <v>0</v>
      </c>
      <c r="H39" s="169">
        <f t="shared" si="0"/>
        <v>0</v>
      </c>
      <c r="M39" s="238"/>
      <c r="N39" s="143" t="s">
        <v>1778</v>
      </c>
    </row>
    <row r="40" spans="2:16" ht="15.75" customHeight="1" outlineLevel="1">
      <c r="B40" s="684" t="s">
        <v>6</v>
      </c>
      <c r="C40" s="684"/>
      <c r="D40" s="684"/>
      <c r="E40" s="684"/>
      <c r="F40" s="684"/>
      <c r="G40" s="684"/>
      <c r="H40" s="684"/>
    </row>
    <row r="41" spans="2:16" ht="15.75" customHeight="1" outlineLevel="1">
      <c r="B41" s="368">
        <v>414601</v>
      </c>
      <c r="C41" s="683" t="s">
        <v>1950</v>
      </c>
      <c r="D41" s="683"/>
      <c r="E41" s="182">
        <v>71</v>
      </c>
      <c r="F41" s="168">
        <f>E41*'Прайс-лист'!I3*(1-'Прайс-лист'!$E$3)</f>
        <v>56.800000000000004</v>
      </c>
      <c r="G41" s="137">
        <v>0</v>
      </c>
      <c r="H41" s="169">
        <f t="shared" ref="H41:H66" si="3">F41*G41</f>
        <v>0</v>
      </c>
      <c r="M41" s="143"/>
    </row>
    <row r="42" spans="2:16" ht="15.75" customHeight="1" outlineLevel="1">
      <c r="B42" s="368">
        <v>2532</v>
      </c>
      <c r="C42" s="683" t="s">
        <v>2664</v>
      </c>
      <c r="D42" s="683"/>
      <c r="E42" s="182">
        <v>611</v>
      </c>
      <c r="F42" s="168">
        <f>E42*'Прайс-лист'!I3*(1-'Прайс-лист'!$E$3)</f>
        <v>488.8</v>
      </c>
      <c r="G42" s="137">
        <v>0</v>
      </c>
      <c r="H42" s="169">
        <f t="shared" si="3"/>
        <v>0</v>
      </c>
    </row>
    <row r="43" spans="2:16" ht="15.75" customHeight="1" outlineLevel="1">
      <c r="B43" s="368">
        <v>2514</v>
      </c>
      <c r="C43" s="683" t="s">
        <v>129</v>
      </c>
      <c r="D43" s="683"/>
      <c r="E43" s="182">
        <v>1130</v>
      </c>
      <c r="F43" s="168">
        <f>E43*'Прайс-лист'!I3*(1-'Прайс-лист'!$E$3)</f>
        <v>904</v>
      </c>
      <c r="G43" s="137">
        <v>0</v>
      </c>
      <c r="H43" s="169">
        <f t="shared" si="3"/>
        <v>0</v>
      </c>
    </row>
    <row r="44" spans="2:16" ht="15.75" customHeight="1" outlineLevel="1">
      <c r="B44" s="368">
        <v>2525</v>
      </c>
      <c r="C44" s="366" t="s">
        <v>1917</v>
      </c>
      <c r="D44" s="366"/>
      <c r="E44" s="182">
        <v>435</v>
      </c>
      <c r="F44" s="168">
        <f>E44*'Прайс-лист'!I3*(1-'Прайс-лист'!$E$3)</f>
        <v>348</v>
      </c>
      <c r="G44" s="137">
        <v>0</v>
      </c>
      <c r="H44" s="169">
        <f t="shared" si="3"/>
        <v>0</v>
      </c>
    </row>
    <row r="45" spans="2:16" ht="15.75" customHeight="1" outlineLevel="1">
      <c r="B45" s="119">
        <v>2706</v>
      </c>
      <c r="C45" s="683" t="s">
        <v>2105</v>
      </c>
      <c r="D45" s="683"/>
      <c r="E45" s="182">
        <v>686</v>
      </c>
      <c r="F45" s="168">
        <f>E45*'Прайс-лист'!I3*(1-'Прайс-лист'!$E$3)</f>
        <v>548.80000000000007</v>
      </c>
      <c r="G45" s="137">
        <v>0</v>
      </c>
      <c r="H45" s="169">
        <f t="shared" si="3"/>
        <v>0</v>
      </c>
    </row>
    <row r="46" spans="2:16" ht="15.75" customHeight="1" outlineLevel="1">
      <c r="B46" s="119">
        <v>2705</v>
      </c>
      <c r="C46" s="683" t="s">
        <v>131</v>
      </c>
      <c r="D46" s="683"/>
      <c r="E46" s="182">
        <v>735</v>
      </c>
      <c r="F46" s="168">
        <f>E46*'Прайс-лист'!I3*(1-'Прайс-лист'!$E$3)</f>
        <v>588</v>
      </c>
      <c r="G46" s="137">
        <v>0</v>
      </c>
      <c r="H46" s="169">
        <f t="shared" si="3"/>
        <v>0</v>
      </c>
    </row>
    <row r="47" spans="2:16" ht="15.75" customHeight="1" outlineLevel="1">
      <c r="B47" s="119">
        <v>2601</v>
      </c>
      <c r="C47" s="683" t="s">
        <v>97</v>
      </c>
      <c r="D47" s="683"/>
      <c r="E47" s="182">
        <v>101</v>
      </c>
      <c r="F47" s="168">
        <f>E47*'Прайс-лист'!I3*(1-'Прайс-лист'!$E$3)</f>
        <v>80.800000000000011</v>
      </c>
      <c r="G47" s="137">
        <v>0</v>
      </c>
      <c r="H47" s="169">
        <f>F47*G47</f>
        <v>0</v>
      </c>
    </row>
    <row r="48" spans="2:16" ht="15.75" customHeight="1" outlineLevel="1">
      <c r="B48" s="494" t="s">
        <v>2155</v>
      </c>
      <c r="C48" s="683" t="s">
        <v>2157</v>
      </c>
      <c r="D48" s="683"/>
      <c r="E48" s="182">
        <v>2153</v>
      </c>
      <c r="F48" s="168">
        <f>E48*'Прайс-лист'!I3*(1-'Прайс-лист'!$E$3)</f>
        <v>1722.4</v>
      </c>
      <c r="G48" s="137">
        <v>0</v>
      </c>
      <c r="H48" s="169">
        <f t="shared" ref="H48:H49" si="4">F48*G48</f>
        <v>0</v>
      </c>
    </row>
    <row r="49" spans="2:8" ht="15.75" customHeight="1" outlineLevel="1">
      <c r="B49" s="534" t="s">
        <v>2156</v>
      </c>
      <c r="C49" s="683" t="s">
        <v>2158</v>
      </c>
      <c r="D49" s="683"/>
      <c r="E49" s="182">
        <v>2153</v>
      </c>
      <c r="F49" s="168">
        <f>E49*'Прайс-лист'!I3*(1-'Прайс-лист'!$E$3)</f>
        <v>1722.4</v>
      </c>
      <c r="G49" s="137">
        <v>0</v>
      </c>
      <c r="H49" s="169">
        <f t="shared" si="4"/>
        <v>0</v>
      </c>
    </row>
    <row r="50" spans="2:8" ht="15.75" customHeight="1" outlineLevel="1">
      <c r="B50" s="534">
        <v>2416</v>
      </c>
      <c r="C50" s="683" t="s">
        <v>1940</v>
      </c>
      <c r="D50" s="683"/>
      <c r="E50" s="182">
        <v>546</v>
      </c>
      <c r="F50" s="168">
        <f>E50*'Прайс-лист'!I3*(1-'Прайс-лист'!$E$3)</f>
        <v>436.8</v>
      </c>
      <c r="G50" s="137">
        <v>0</v>
      </c>
      <c r="H50" s="169">
        <f t="shared" si="3"/>
        <v>0</v>
      </c>
    </row>
    <row r="51" spans="2:8" ht="15.75" customHeight="1" outlineLevel="1">
      <c r="B51" s="534">
        <v>2326</v>
      </c>
      <c r="C51" s="683" t="s">
        <v>132</v>
      </c>
      <c r="D51" s="683"/>
      <c r="E51" s="182">
        <v>504</v>
      </c>
      <c r="F51" s="168">
        <f>E51*'Прайс-лист'!I3*(1-'Прайс-лист'!$E$3)</f>
        <v>403.20000000000005</v>
      </c>
      <c r="G51" s="137">
        <v>0</v>
      </c>
      <c r="H51" s="169">
        <f t="shared" si="3"/>
        <v>0</v>
      </c>
    </row>
    <row r="52" spans="2:8" ht="15.75" customHeight="1" outlineLevel="1">
      <c r="B52" s="534">
        <v>306701</v>
      </c>
      <c r="C52" s="683" t="s">
        <v>856</v>
      </c>
      <c r="D52" s="683"/>
      <c r="E52" s="182">
        <v>65</v>
      </c>
      <c r="F52" s="168">
        <f>E52*'Прайс-лист'!I3*(1-'Прайс-лист'!$E$3)</f>
        <v>52</v>
      </c>
      <c r="G52" s="126">
        <f>IF(G35*G51,1,0)</f>
        <v>0</v>
      </c>
      <c r="H52" s="169">
        <f t="shared" si="3"/>
        <v>0</v>
      </c>
    </row>
    <row r="53" spans="2:8" ht="15.75" customHeight="1" outlineLevel="1">
      <c r="B53" s="534">
        <v>2329</v>
      </c>
      <c r="C53" s="683" t="s">
        <v>2061</v>
      </c>
      <c r="D53" s="683"/>
      <c r="E53" s="182">
        <v>350</v>
      </c>
      <c r="F53" s="168">
        <f>E53*'Прайс-лист'!I3*(1-'Прайс-лист'!$E$3)</f>
        <v>280</v>
      </c>
      <c r="G53" s="137">
        <v>0</v>
      </c>
      <c r="H53" s="169">
        <f t="shared" si="3"/>
        <v>0</v>
      </c>
    </row>
    <row r="54" spans="2:8" ht="15.75" customHeight="1" outlineLevel="1">
      <c r="B54" s="534">
        <v>306804</v>
      </c>
      <c r="C54" s="683" t="s">
        <v>2062</v>
      </c>
      <c r="D54" s="683"/>
      <c r="E54" s="182">
        <v>32</v>
      </c>
      <c r="F54" s="168">
        <f>E54*'Прайс-лист'!I3*(1-'Прайс-лист'!$E$3)</f>
        <v>25.6</v>
      </c>
      <c r="G54" s="126">
        <f>IF(G35*G53,1,0)</f>
        <v>0</v>
      </c>
      <c r="H54" s="169">
        <f t="shared" si="3"/>
        <v>0</v>
      </c>
    </row>
    <row r="55" spans="2:8" ht="15.75" customHeight="1" outlineLevel="1">
      <c r="B55" s="534">
        <v>2339</v>
      </c>
      <c r="C55" s="683" t="s">
        <v>2060</v>
      </c>
      <c r="D55" s="683"/>
      <c r="E55" s="182">
        <v>483</v>
      </c>
      <c r="F55" s="168">
        <f>E55*'Прайс-лист'!I3*(1-'Прайс-лист'!$E$3)</f>
        <v>386.40000000000003</v>
      </c>
      <c r="G55" s="137">
        <v>0</v>
      </c>
      <c r="H55" s="169">
        <f t="shared" si="3"/>
        <v>0</v>
      </c>
    </row>
    <row r="56" spans="2:8" ht="15.75" customHeight="1" outlineLevel="1">
      <c r="B56" s="534">
        <v>306901</v>
      </c>
      <c r="C56" s="683" t="s">
        <v>2063</v>
      </c>
      <c r="D56" s="683"/>
      <c r="E56" s="182">
        <v>32</v>
      </c>
      <c r="F56" s="168">
        <f>E56*'Прайс-лист'!I3*(1-'Прайс-лист'!$E$3)</f>
        <v>25.6</v>
      </c>
      <c r="G56" s="126">
        <f>IF(G35*G55,1,0)</f>
        <v>0</v>
      </c>
      <c r="H56" s="169">
        <f t="shared" si="3"/>
        <v>0</v>
      </c>
    </row>
    <row r="57" spans="2:8" ht="15.75" customHeight="1" outlineLevel="1">
      <c r="B57" s="534">
        <v>2417</v>
      </c>
      <c r="C57" s="683" t="s">
        <v>133</v>
      </c>
      <c r="D57" s="683"/>
      <c r="E57" s="182">
        <v>565</v>
      </c>
      <c r="F57" s="168">
        <f>E57*'Прайс-лист'!I3*(1-'Прайс-лист'!$E$3)</f>
        <v>452</v>
      </c>
      <c r="G57" s="137">
        <v>0</v>
      </c>
      <c r="H57" s="169">
        <f t="shared" si="3"/>
        <v>0</v>
      </c>
    </row>
    <row r="58" spans="2:8" ht="15.75" customHeight="1" outlineLevel="1">
      <c r="B58" s="231">
        <v>2736</v>
      </c>
      <c r="C58" s="683" t="s">
        <v>2314</v>
      </c>
      <c r="D58" s="683"/>
      <c r="E58" s="182">
        <v>857</v>
      </c>
      <c r="F58" s="168">
        <f>E58*'Прайс-лист'!I3*(1-'Прайс-лист'!$E$3)</f>
        <v>685.6</v>
      </c>
      <c r="G58" s="137">
        <v>0</v>
      </c>
      <c r="H58" s="169">
        <f t="shared" si="3"/>
        <v>0</v>
      </c>
    </row>
    <row r="59" spans="2:8" ht="15.75" customHeight="1" outlineLevel="1">
      <c r="B59" s="119">
        <v>2943</v>
      </c>
      <c r="C59" s="683" t="s">
        <v>8</v>
      </c>
      <c r="D59" s="683"/>
      <c r="E59" s="182">
        <v>245</v>
      </c>
      <c r="F59" s="168">
        <f>E59*'Прайс-лист'!I3*(1-'Прайс-лист'!$E$3)</f>
        <v>196</v>
      </c>
      <c r="G59" s="137">
        <v>0</v>
      </c>
      <c r="H59" s="169">
        <f t="shared" si="3"/>
        <v>0</v>
      </c>
    </row>
    <row r="60" spans="2:8" ht="15.75" customHeight="1" outlineLevel="1">
      <c r="B60" s="119">
        <v>2944</v>
      </c>
      <c r="C60" s="683" t="s">
        <v>74</v>
      </c>
      <c r="D60" s="683"/>
      <c r="E60" s="182">
        <v>268</v>
      </c>
      <c r="F60" s="168">
        <f>E60*'Прайс-лист'!I3*(1-'Прайс-лист'!$E$3)</f>
        <v>214.4</v>
      </c>
      <c r="G60" s="137">
        <v>0</v>
      </c>
      <c r="H60" s="169">
        <f t="shared" si="3"/>
        <v>0</v>
      </c>
    </row>
    <row r="61" spans="2:8" ht="15.75" customHeight="1" outlineLevel="1">
      <c r="B61" s="119">
        <v>2886</v>
      </c>
      <c r="C61" s="683" t="s">
        <v>10</v>
      </c>
      <c r="D61" s="683"/>
      <c r="E61" s="182">
        <v>730</v>
      </c>
      <c r="F61" s="168">
        <f>E61*'Прайс-лист'!I3*(1-'Прайс-лист'!$E$3)</f>
        <v>584</v>
      </c>
      <c r="G61" s="137">
        <v>0</v>
      </c>
      <c r="H61" s="169">
        <f t="shared" si="3"/>
        <v>0</v>
      </c>
    </row>
    <row r="62" spans="2:8" ht="15.75" customHeight="1" outlineLevel="1">
      <c r="B62" s="361">
        <v>288701</v>
      </c>
      <c r="C62" s="683" t="s">
        <v>1919</v>
      </c>
      <c r="D62" s="683"/>
      <c r="E62" s="182">
        <v>340</v>
      </c>
      <c r="F62" s="168">
        <f>E62*'Прайс-лист'!I3*(1-'Прайс-лист'!$E$3)</f>
        <v>272</v>
      </c>
      <c r="G62" s="137">
        <v>0</v>
      </c>
      <c r="H62" s="169">
        <f>F62*G62</f>
        <v>0</v>
      </c>
    </row>
    <row r="63" spans="2:8" ht="15.75" customHeight="1" outlineLevel="1">
      <c r="B63" s="119">
        <v>2887</v>
      </c>
      <c r="C63" s="683" t="s">
        <v>1772</v>
      </c>
      <c r="D63" s="683"/>
      <c r="E63" s="182">
        <v>178</v>
      </c>
      <c r="F63" s="168">
        <f>E63*'Прайс-лист'!I3*(1-'Прайс-лист'!$E$3)</f>
        <v>142.4</v>
      </c>
      <c r="G63" s="137">
        <v>0</v>
      </c>
      <c r="H63" s="169">
        <f t="shared" si="3"/>
        <v>0</v>
      </c>
    </row>
    <row r="64" spans="2:8" ht="15.75" customHeight="1" outlineLevel="1">
      <c r="B64" s="119">
        <v>2888</v>
      </c>
      <c r="C64" s="683" t="s">
        <v>1773</v>
      </c>
      <c r="D64" s="683"/>
      <c r="E64" s="182">
        <v>103</v>
      </c>
      <c r="F64" s="168">
        <f>E64*'Прайс-лист'!I3*(1-'Прайс-лист'!$E$3)</f>
        <v>82.4</v>
      </c>
      <c r="G64" s="137">
        <v>0</v>
      </c>
      <c r="H64" s="169">
        <f t="shared" si="3"/>
        <v>0</v>
      </c>
    </row>
    <row r="65" spans="2:8" ht="15.75" customHeight="1" outlineLevel="1">
      <c r="B65" s="119">
        <v>2889</v>
      </c>
      <c r="C65" s="683" t="s">
        <v>1893</v>
      </c>
      <c r="D65" s="683"/>
      <c r="E65" s="182">
        <v>139</v>
      </c>
      <c r="F65" s="168">
        <f>E65*'Прайс-лист'!I3*(1-'Прайс-лист'!$E$3)</f>
        <v>111.2</v>
      </c>
      <c r="G65" s="137">
        <v>0</v>
      </c>
      <c r="H65" s="169">
        <f t="shared" si="3"/>
        <v>0</v>
      </c>
    </row>
    <row r="66" spans="2:8" ht="15.75" customHeight="1" outlineLevel="1">
      <c r="B66" s="119">
        <v>2393</v>
      </c>
      <c r="C66" s="683" t="s">
        <v>98</v>
      </c>
      <c r="D66" s="683"/>
      <c r="E66" s="182">
        <v>1433</v>
      </c>
      <c r="F66" s="168">
        <f>E66*'Прайс-лист'!I3*(1-'Прайс-лист'!$E$3)</f>
        <v>1146.4000000000001</v>
      </c>
      <c r="G66" s="137">
        <v>0</v>
      </c>
      <c r="H66" s="169">
        <f t="shared" si="3"/>
        <v>0</v>
      </c>
    </row>
    <row r="67" spans="2:8" ht="15.75" customHeight="1">
      <c r="B67" s="3"/>
      <c r="C67" s="52"/>
      <c r="D67" s="52"/>
      <c r="E67" s="176"/>
      <c r="F67" s="1"/>
      <c r="G67" s="27" t="s">
        <v>11</v>
      </c>
      <c r="H67" s="170">
        <f>SUM(H26:H66)</f>
        <v>17395.2</v>
      </c>
    </row>
  </sheetData>
  <sortState ref="A36:H61">
    <sortCondition ref="A36"/>
  </sortState>
  <mergeCells count="76">
    <mergeCell ref="Q2:R2"/>
    <mergeCell ref="C39:D39"/>
    <mergeCell ref="C21:D21"/>
    <mergeCell ref="C22:D22"/>
    <mergeCell ref="C23:D23"/>
    <mergeCell ref="C15:D15"/>
    <mergeCell ref="C16:D16"/>
    <mergeCell ref="C17:D17"/>
    <mergeCell ref="C18:D18"/>
    <mergeCell ref="C19:D19"/>
    <mergeCell ref="F20:G20"/>
    <mergeCell ref="F15:G15"/>
    <mergeCell ref="F16:G16"/>
    <mergeCell ref="B2:H2"/>
    <mergeCell ref="B3:H3"/>
    <mergeCell ref="F4:G4"/>
    <mergeCell ref="F5:G5"/>
    <mergeCell ref="F6:G6"/>
    <mergeCell ref="C50:D50"/>
    <mergeCell ref="C62:D62"/>
    <mergeCell ref="F7:G7"/>
    <mergeCell ref="F18:G18"/>
    <mergeCell ref="F19:G19"/>
    <mergeCell ref="C48:D48"/>
    <mergeCell ref="C49:D49"/>
    <mergeCell ref="C38:D38"/>
    <mergeCell ref="C41:D41"/>
    <mergeCell ref="C20:D20"/>
    <mergeCell ref="C12:D12"/>
    <mergeCell ref="C13:D13"/>
    <mergeCell ref="C14:D14"/>
    <mergeCell ref="C52:D52"/>
    <mergeCell ref="C4:D4"/>
    <mergeCell ref="C5:D5"/>
    <mergeCell ref="C6:D6"/>
    <mergeCell ref="C7:D7"/>
    <mergeCell ref="F17:G17"/>
    <mergeCell ref="F8:G8"/>
    <mergeCell ref="F9:G9"/>
    <mergeCell ref="C8:D8"/>
    <mergeCell ref="C9:D9"/>
    <mergeCell ref="F14:G14"/>
    <mergeCell ref="F10:G10"/>
    <mergeCell ref="F11:G11"/>
    <mergeCell ref="F12:G12"/>
    <mergeCell ref="F13:G13"/>
    <mergeCell ref="C10:D10"/>
    <mergeCell ref="C11:D11"/>
    <mergeCell ref="C66:D66"/>
    <mergeCell ref="C47:D47"/>
    <mergeCell ref="C42:D42"/>
    <mergeCell ref="C43:D43"/>
    <mergeCell ref="C45:D45"/>
    <mergeCell ref="C46:D46"/>
    <mergeCell ref="C60:D60"/>
    <mergeCell ref="C61:D61"/>
    <mergeCell ref="C63:D63"/>
    <mergeCell ref="C64:D64"/>
    <mergeCell ref="C65:D65"/>
    <mergeCell ref="C59:D59"/>
    <mergeCell ref="C58:D58"/>
    <mergeCell ref="C51:D51"/>
    <mergeCell ref="C54:D54"/>
    <mergeCell ref="C57:D57"/>
    <mergeCell ref="C55:D55"/>
    <mergeCell ref="C53:D53"/>
    <mergeCell ref="C56:D56"/>
    <mergeCell ref="B40:H40"/>
    <mergeCell ref="C28:H28"/>
    <mergeCell ref="B29:H29"/>
    <mergeCell ref="C31:D31"/>
    <mergeCell ref="F21:G21"/>
    <mergeCell ref="F22:G22"/>
    <mergeCell ref="F23:G23"/>
    <mergeCell ref="C26:D26"/>
    <mergeCell ref="B27:H27"/>
  </mergeCells>
  <dataValidations count="8">
    <dataValidation type="list" allowBlank="1" showInputMessage="1" showErrorMessage="1" sqref="D58">
      <formula1>$O$30:$O$33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3">
      <formula1>$L$30:$L$33</formula1>
    </dataValidation>
    <dataValidation type="list" allowBlank="1" showInputMessage="1" showErrorMessage="1" sqref="D36">
      <formula1>$O$30:$O$34</formula1>
    </dataValidation>
    <dataValidation type="list" allowBlank="1" showInputMessage="1" showErrorMessage="1" sqref="D34">
      <formula1>$M$30:$M$32</formula1>
    </dataValidation>
    <dataValidation type="list" allowBlank="1" showInputMessage="1" showErrorMessage="1" sqref="D35">
      <formula1>$N$30:$N$39</formula1>
    </dataValidation>
    <dataValidation type="list" allowBlank="1" showInputMessage="1" showErrorMessage="1" sqref="D32">
      <formula1>$K$30:$K$33</formula1>
    </dataValidation>
    <dataValidation type="list" allowBlank="1" showInputMessage="1" showErrorMessage="1" sqref="D37">
      <formula1>$P$30:$P$32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4"/>
  <sheetViews>
    <sheetView showGridLines="0" workbookViewId="0">
      <pane ySplit="2" topLeftCell="A3" activePane="bottomLeft" state="frozen"/>
      <selection pane="bottomLeft" activeCell="C28" sqref="C28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9.140625" style="50" hidden="1" customWidth="1" outlineLevel="1"/>
    <col min="11" max="11" width="9.140625" style="50" collapsed="1"/>
    <col min="12" max="14" width="9.140625" style="50"/>
    <col min="15" max="15" width="19.5703125" style="112" bestFit="1" customWidth="1"/>
    <col min="16" max="16384" width="9.140625" style="50"/>
  </cols>
  <sheetData>
    <row r="2" spans="2:12" ht="15.75" customHeight="1">
      <c r="B2" s="680" t="s">
        <v>244</v>
      </c>
      <c r="C2" s="680"/>
      <c r="D2" s="680"/>
      <c r="E2" s="680"/>
      <c r="F2" s="680"/>
      <c r="G2" s="680"/>
      <c r="H2" s="680"/>
      <c r="K2" s="679" t="s">
        <v>1986</v>
      </c>
      <c r="L2" s="679"/>
    </row>
    <row r="3" spans="2:12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2" ht="15.75" hidden="1" customHeight="1" outlineLevel="1">
      <c r="B4" s="67"/>
      <c r="C4" s="677" t="s">
        <v>20</v>
      </c>
      <c r="D4" s="677"/>
      <c r="E4" s="78"/>
      <c r="F4" s="678">
        <v>240</v>
      </c>
      <c r="G4" s="678"/>
      <c r="H4" s="73"/>
    </row>
    <row r="5" spans="2:12" ht="15.75" hidden="1" customHeight="1" outlineLevel="1">
      <c r="B5" s="67"/>
      <c r="C5" s="677" t="s">
        <v>21</v>
      </c>
      <c r="D5" s="677"/>
      <c r="E5" s="78"/>
      <c r="F5" s="678">
        <v>165</v>
      </c>
      <c r="G5" s="678"/>
      <c r="H5" s="73"/>
    </row>
    <row r="6" spans="2:12" ht="15.75" hidden="1" customHeight="1" outlineLevel="1">
      <c r="B6" s="67"/>
      <c r="C6" s="677" t="s">
        <v>22</v>
      </c>
      <c r="D6" s="677"/>
      <c r="E6" s="78"/>
      <c r="F6" s="678">
        <v>140</v>
      </c>
      <c r="G6" s="678"/>
      <c r="H6" s="73"/>
    </row>
    <row r="7" spans="2:12" ht="15.75" hidden="1" customHeight="1" outlineLevel="1">
      <c r="B7" s="67"/>
      <c r="C7" s="677" t="s">
        <v>23</v>
      </c>
      <c r="D7" s="677"/>
      <c r="E7" s="78"/>
      <c r="F7" s="678">
        <v>69</v>
      </c>
      <c r="G7" s="678"/>
      <c r="H7" s="73"/>
    </row>
    <row r="8" spans="2:12" ht="15.75" hidden="1" customHeight="1" outlineLevel="1">
      <c r="B8" s="67"/>
      <c r="C8" s="677" t="s">
        <v>24</v>
      </c>
      <c r="D8" s="677"/>
      <c r="E8" s="78"/>
      <c r="F8" s="678">
        <v>36</v>
      </c>
      <c r="G8" s="678"/>
      <c r="H8" s="73"/>
    </row>
    <row r="9" spans="2:12" ht="15.75" hidden="1" customHeight="1" outlineLevel="1">
      <c r="B9" s="67"/>
      <c r="C9" s="677" t="s">
        <v>40</v>
      </c>
      <c r="D9" s="677"/>
      <c r="E9" s="78"/>
      <c r="F9" s="678">
        <v>29</v>
      </c>
      <c r="G9" s="678"/>
      <c r="H9" s="73"/>
    </row>
    <row r="10" spans="2:12" ht="15.75" hidden="1" customHeight="1" outlineLevel="1">
      <c r="B10" s="67"/>
      <c r="C10" s="677" t="s">
        <v>25</v>
      </c>
      <c r="D10" s="677"/>
      <c r="E10" s="78"/>
      <c r="F10" s="678">
        <v>300</v>
      </c>
      <c r="G10" s="678"/>
      <c r="H10" s="73"/>
    </row>
    <row r="11" spans="2:12" ht="15.75" hidden="1" customHeight="1" outlineLevel="1">
      <c r="B11" s="67"/>
      <c r="C11" s="677" t="s">
        <v>26</v>
      </c>
      <c r="D11" s="677"/>
      <c r="E11" s="78"/>
      <c r="F11" s="678" t="s">
        <v>240</v>
      </c>
      <c r="G11" s="678"/>
      <c r="H11" s="73"/>
    </row>
    <row r="12" spans="2:12" ht="15.75" hidden="1" customHeight="1" outlineLevel="1">
      <c r="B12" s="67"/>
      <c r="C12" s="677" t="s">
        <v>27</v>
      </c>
      <c r="D12" s="677"/>
      <c r="E12" s="78"/>
      <c r="F12" s="678" t="s">
        <v>241</v>
      </c>
      <c r="G12" s="678"/>
      <c r="H12" s="73"/>
    </row>
    <row r="13" spans="2:12" ht="15.75" hidden="1" customHeight="1" outlineLevel="1">
      <c r="B13" s="67"/>
      <c r="C13" s="677" t="s">
        <v>28</v>
      </c>
      <c r="D13" s="677"/>
      <c r="E13" s="78"/>
      <c r="F13" s="678">
        <v>4</v>
      </c>
      <c r="G13" s="678"/>
      <c r="H13" s="73"/>
    </row>
    <row r="14" spans="2:12" ht="15.75" hidden="1" customHeight="1" outlineLevel="1">
      <c r="B14" s="67"/>
      <c r="C14" s="677" t="s">
        <v>29</v>
      </c>
      <c r="D14" s="677"/>
      <c r="E14" s="78"/>
      <c r="F14" s="678">
        <v>5</v>
      </c>
      <c r="G14" s="678"/>
      <c r="H14" s="73"/>
    </row>
    <row r="15" spans="2:12" ht="15.75" hidden="1" customHeight="1" outlineLevel="1">
      <c r="B15" s="67"/>
      <c r="C15" s="677" t="s">
        <v>30</v>
      </c>
      <c r="D15" s="677"/>
      <c r="E15" s="78"/>
      <c r="F15" s="678">
        <v>25</v>
      </c>
      <c r="G15" s="678"/>
      <c r="H15" s="73"/>
    </row>
    <row r="16" spans="2:12" ht="15.75" hidden="1" customHeight="1" outlineLevel="1">
      <c r="B16" s="67"/>
      <c r="C16" s="677" t="s">
        <v>31</v>
      </c>
      <c r="D16" s="677"/>
      <c r="E16" s="78"/>
      <c r="F16" s="678">
        <v>381</v>
      </c>
      <c r="G16" s="678"/>
      <c r="H16" s="73"/>
    </row>
    <row r="17" spans="2:15" ht="15.75" hidden="1" customHeight="1" outlineLevel="1">
      <c r="B17" s="67"/>
      <c r="C17" s="677" t="s">
        <v>32</v>
      </c>
      <c r="D17" s="677"/>
      <c r="E17" s="78"/>
      <c r="F17" s="678" t="s">
        <v>242</v>
      </c>
      <c r="G17" s="678"/>
      <c r="H17" s="73"/>
    </row>
    <row r="18" spans="2:15" ht="31.5" hidden="1" customHeight="1" outlineLevel="1">
      <c r="B18" s="67"/>
      <c r="C18" s="677" t="s">
        <v>34</v>
      </c>
      <c r="D18" s="677"/>
      <c r="E18" s="78"/>
      <c r="F18" s="678" t="s">
        <v>243</v>
      </c>
      <c r="G18" s="678"/>
      <c r="H18" s="73"/>
    </row>
    <row r="19" spans="2:15" ht="15.75" hidden="1" customHeight="1" outlineLevel="1">
      <c r="B19" s="67"/>
      <c r="C19" s="677" t="s">
        <v>41</v>
      </c>
      <c r="D19" s="677"/>
      <c r="E19" s="78"/>
      <c r="F19" s="715" t="s">
        <v>140</v>
      </c>
      <c r="G19" s="715"/>
      <c r="H19" s="73"/>
    </row>
    <row r="20" spans="2:15" ht="15.75" hidden="1" customHeight="1" outlineLevel="1">
      <c r="B20" s="67"/>
      <c r="C20" s="682" t="s">
        <v>183</v>
      </c>
      <c r="D20" s="682"/>
      <c r="E20" s="78"/>
      <c r="F20" s="678" t="s">
        <v>231</v>
      </c>
      <c r="G20" s="678"/>
      <c r="H20" s="73"/>
    </row>
    <row r="21" spans="2:15" ht="15.75" hidden="1" customHeight="1" outlineLevel="1">
      <c r="B21" s="67"/>
      <c r="C21" s="682" t="s">
        <v>39</v>
      </c>
      <c r="D21" s="682"/>
      <c r="E21" s="78"/>
      <c r="F21" s="678">
        <v>34</v>
      </c>
      <c r="G21" s="678"/>
      <c r="H21" s="73"/>
    </row>
    <row r="22" spans="2:15" ht="15.75" customHeight="1" collapsed="1">
      <c r="B22" s="69"/>
      <c r="C22" s="70"/>
      <c r="D22" s="70"/>
      <c r="E22" s="178"/>
      <c r="F22" s="70"/>
      <c r="G22" s="70"/>
      <c r="H22" s="71"/>
    </row>
    <row r="23" spans="2:15" ht="15.75" customHeight="1" outlineLevel="1">
      <c r="B23" s="64" t="s">
        <v>43</v>
      </c>
      <c r="C23" s="213" t="s">
        <v>48</v>
      </c>
      <c r="D23" s="130"/>
      <c r="E23" s="175" t="s">
        <v>1</v>
      </c>
      <c r="F23" s="130" t="s">
        <v>1</v>
      </c>
      <c r="G23" s="130" t="s">
        <v>44</v>
      </c>
      <c r="H23" s="65" t="s">
        <v>45</v>
      </c>
    </row>
    <row r="24" spans="2:15" ht="15.75" customHeight="1" outlineLevel="1">
      <c r="B24" s="128">
        <v>1230</v>
      </c>
      <c r="C24" s="677" t="s">
        <v>261</v>
      </c>
      <c r="D24" s="677"/>
      <c r="E24" s="165">
        <v>1197</v>
      </c>
      <c r="F24" s="168">
        <f>E24*'Прайс-лист'!I3*(1-'Прайс-лист'!$E$3)</f>
        <v>957.6</v>
      </c>
      <c r="G24" s="128"/>
      <c r="H24" s="169">
        <f>F24</f>
        <v>957.6</v>
      </c>
    </row>
    <row r="25" spans="2:15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5" ht="253.5" hidden="1" customHeight="1" outlineLevel="2">
      <c r="B26" s="128"/>
      <c r="C26" s="685" t="s">
        <v>2079</v>
      </c>
      <c r="D26" s="685"/>
      <c r="E26" s="685"/>
      <c r="F26" s="685"/>
      <c r="G26" s="685"/>
      <c r="H26" s="685"/>
    </row>
    <row r="27" spans="2:15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5" ht="15.75" customHeight="1" outlineLevel="1">
      <c r="B28" s="128"/>
      <c r="C28" s="535" t="s">
        <v>2165</v>
      </c>
      <c r="D28" s="98" t="s">
        <v>840</v>
      </c>
      <c r="E28" s="167">
        <v>23</v>
      </c>
      <c r="F28" s="169">
        <f>E28*'Прайс-лист'!I3*(1-'Прайс-лист'!$E$3)</f>
        <v>18.400000000000002</v>
      </c>
      <c r="G28" s="137">
        <v>0</v>
      </c>
      <c r="H28" s="184">
        <f>F28*G28</f>
        <v>0</v>
      </c>
      <c r="J28" s="235" t="s">
        <v>840</v>
      </c>
    </row>
    <row r="29" spans="2:15" ht="15.75" customHeight="1" outlineLevel="1">
      <c r="B29" s="704" t="s">
        <v>6</v>
      </c>
      <c r="C29" s="704"/>
      <c r="D29" s="704"/>
      <c r="E29" s="704"/>
      <c r="F29" s="704"/>
      <c r="G29" s="704"/>
      <c r="H29" s="704"/>
      <c r="J29" s="235" t="s">
        <v>2161</v>
      </c>
    </row>
    <row r="30" spans="2:15" ht="15.75" customHeight="1" outlineLevel="1">
      <c r="B30" s="133">
        <v>4144</v>
      </c>
      <c r="C30" s="683" t="s">
        <v>1984</v>
      </c>
      <c r="D30" s="683"/>
      <c r="E30" s="167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ref="H30:H35" si="0">F30*G30</f>
        <v>0</v>
      </c>
      <c r="J30" s="243" t="s">
        <v>2162</v>
      </c>
    </row>
    <row r="31" spans="2:15" ht="15.75" customHeight="1" outlineLevel="1">
      <c r="B31" s="133">
        <v>2340</v>
      </c>
      <c r="C31" s="683" t="s">
        <v>72</v>
      </c>
      <c r="D31" s="683"/>
      <c r="E31" s="167">
        <v>52</v>
      </c>
      <c r="F31" s="168">
        <f>E31*'Прайс-лист'!I3*(1-'Прайс-лист'!$E$3)</f>
        <v>41.6</v>
      </c>
      <c r="G31" s="137">
        <v>0</v>
      </c>
      <c r="H31" s="169">
        <f t="shared" si="0"/>
        <v>0</v>
      </c>
      <c r="J31" s="236" t="s">
        <v>2167</v>
      </c>
    </row>
    <row r="32" spans="2:15" ht="15.75" customHeight="1" outlineLevel="1">
      <c r="B32" s="128">
        <v>2385</v>
      </c>
      <c r="C32" s="677" t="s">
        <v>855</v>
      </c>
      <c r="D32" s="677"/>
      <c r="E32" s="167">
        <v>60</v>
      </c>
      <c r="F32" s="168">
        <f>E32*'Прайс-лист'!I3*(1-'Прайс-лист'!$E$3)</f>
        <v>48</v>
      </c>
      <c r="G32" s="137">
        <v>0</v>
      </c>
      <c r="H32" s="169">
        <f t="shared" si="0"/>
        <v>0</v>
      </c>
      <c r="O32" s="243"/>
    </row>
    <row r="33" spans="2:15" ht="15.75" customHeight="1" outlineLevel="1">
      <c r="B33" s="133">
        <v>2929</v>
      </c>
      <c r="C33" s="683" t="s">
        <v>8</v>
      </c>
      <c r="D33" s="683"/>
      <c r="E33" s="167">
        <v>82</v>
      </c>
      <c r="F33" s="168">
        <f>E33*'Прайс-лист'!I3*(1-'Прайс-лист'!$E$3)</f>
        <v>65.600000000000009</v>
      </c>
      <c r="G33" s="137">
        <v>0</v>
      </c>
      <c r="H33" s="169">
        <f t="shared" si="0"/>
        <v>0</v>
      </c>
      <c r="O33" s="50"/>
    </row>
    <row r="34" spans="2:15" ht="15.75" customHeight="1" outlineLevel="1">
      <c r="B34" s="133">
        <v>2930</v>
      </c>
      <c r="C34" s="683" t="s">
        <v>74</v>
      </c>
      <c r="D34" s="683"/>
      <c r="E34" s="167">
        <v>103</v>
      </c>
      <c r="F34" s="168">
        <f>E34*'Прайс-лист'!I3*(1-'Прайс-лист'!$E$3)</f>
        <v>82.4</v>
      </c>
      <c r="G34" s="137">
        <v>0</v>
      </c>
      <c r="H34" s="169">
        <f t="shared" si="0"/>
        <v>0</v>
      </c>
      <c r="O34" s="240"/>
    </row>
    <row r="35" spans="2:15" ht="15.75" customHeight="1" outlineLevel="1">
      <c r="B35" s="133">
        <v>2832</v>
      </c>
      <c r="C35" s="683" t="s">
        <v>10</v>
      </c>
      <c r="D35" s="683"/>
      <c r="E35" s="167">
        <v>144</v>
      </c>
      <c r="F35" s="168">
        <f>E35*'Прайс-лист'!I3*(1-'Прайс-лист'!$E$3)</f>
        <v>115.2</v>
      </c>
      <c r="G35" s="137">
        <v>0</v>
      </c>
      <c r="H35" s="169">
        <f t="shared" si="0"/>
        <v>0</v>
      </c>
    </row>
    <row r="36" spans="2:15" ht="15.75" customHeight="1" outlineLevel="1">
      <c r="B36" s="3"/>
      <c r="C36" s="52"/>
      <c r="D36" s="52"/>
      <c r="E36" s="176"/>
      <c r="F36" s="1"/>
      <c r="G36" s="27" t="s">
        <v>11</v>
      </c>
      <c r="H36" s="170">
        <f>SUM(H24:H35)</f>
        <v>957.6</v>
      </c>
    </row>
    <row r="37" spans="2:15" ht="15.75" customHeight="1">
      <c r="H37" s="204"/>
    </row>
    <row r="44" spans="2:15" ht="15.75" customHeight="1">
      <c r="N44" s="112"/>
      <c r="O44" s="50"/>
    </row>
  </sheetData>
  <mergeCells count="50">
    <mergeCell ref="K2:L2"/>
    <mergeCell ref="C19:D19"/>
    <mergeCell ref="C20:D20"/>
    <mergeCell ref="C21:D21"/>
    <mergeCell ref="C24:D24"/>
    <mergeCell ref="C12:D12"/>
    <mergeCell ref="C13:D13"/>
    <mergeCell ref="C4:D4"/>
    <mergeCell ref="C5:D5"/>
    <mergeCell ref="C6:D6"/>
    <mergeCell ref="C7:D7"/>
    <mergeCell ref="C8:D8"/>
    <mergeCell ref="C14:D14"/>
    <mergeCell ref="C15:D15"/>
    <mergeCell ref="C16:D16"/>
    <mergeCell ref="C17:D17"/>
    <mergeCell ref="C35:D35"/>
    <mergeCell ref="C30:D30"/>
    <mergeCell ref="C31:D31"/>
    <mergeCell ref="C32:D32"/>
    <mergeCell ref="C33:D33"/>
    <mergeCell ref="C34:D34"/>
    <mergeCell ref="B29:H29"/>
    <mergeCell ref="F20:G20"/>
    <mergeCell ref="C26:H26"/>
    <mergeCell ref="B27:H27"/>
    <mergeCell ref="F21:G21"/>
    <mergeCell ref="B25:H25"/>
    <mergeCell ref="C18:D18"/>
    <mergeCell ref="F17:G17"/>
    <mergeCell ref="F18:G18"/>
    <mergeCell ref="F19:G19"/>
    <mergeCell ref="F14:G14"/>
    <mergeCell ref="F15:G15"/>
    <mergeCell ref="F16:G16"/>
    <mergeCell ref="F12:G12"/>
    <mergeCell ref="F13:G13"/>
    <mergeCell ref="F4:G4"/>
    <mergeCell ref="F5:G5"/>
    <mergeCell ref="F6:G6"/>
    <mergeCell ref="F7:G7"/>
    <mergeCell ref="F8:G8"/>
    <mergeCell ref="B2:H2"/>
    <mergeCell ref="B3:H3"/>
    <mergeCell ref="F9:G9"/>
    <mergeCell ref="F10:G10"/>
    <mergeCell ref="F11:G11"/>
    <mergeCell ref="C9:D9"/>
    <mergeCell ref="C10:D10"/>
    <mergeCell ref="C11:D11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6"/>
  <sheetViews>
    <sheetView showGridLines="0" workbookViewId="0">
      <pane ySplit="2" topLeftCell="A3" activePane="bottomLeft" state="frozen"/>
      <selection pane="bottomLeft" activeCell="D28" sqref="D28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9.140625" style="50" hidden="1" customWidth="1" outlineLevel="1"/>
    <col min="11" max="11" width="9.140625" style="50" collapsed="1"/>
    <col min="12" max="14" width="9.140625" style="50"/>
    <col min="15" max="15" width="19.5703125" style="112" bestFit="1" customWidth="1"/>
    <col min="16" max="16384" width="9.140625" style="50"/>
  </cols>
  <sheetData>
    <row r="2" spans="2:12" ht="15.75" customHeight="1">
      <c r="B2" s="680" t="s">
        <v>247</v>
      </c>
      <c r="C2" s="680"/>
      <c r="D2" s="680"/>
      <c r="E2" s="680"/>
      <c r="F2" s="680"/>
      <c r="G2" s="680"/>
      <c r="H2" s="680"/>
      <c r="K2" s="679" t="s">
        <v>1986</v>
      </c>
      <c r="L2" s="679"/>
    </row>
    <row r="3" spans="2:12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2" ht="15.75" hidden="1" customHeight="1" outlineLevel="1">
      <c r="B4" s="67"/>
      <c r="C4" s="677" t="s">
        <v>20</v>
      </c>
      <c r="D4" s="677"/>
      <c r="E4" s="78"/>
      <c r="F4" s="678">
        <v>240</v>
      </c>
      <c r="G4" s="678"/>
      <c r="H4" s="73"/>
    </row>
    <row r="5" spans="2:12" ht="15.75" hidden="1" customHeight="1" outlineLevel="1">
      <c r="B5" s="67"/>
      <c r="C5" s="677" t="s">
        <v>21</v>
      </c>
      <c r="D5" s="677"/>
      <c r="E5" s="78"/>
      <c r="F5" s="678">
        <v>165</v>
      </c>
      <c r="G5" s="678"/>
      <c r="H5" s="73"/>
    </row>
    <row r="6" spans="2:12" ht="15.75" hidden="1" customHeight="1" outlineLevel="1">
      <c r="B6" s="67"/>
      <c r="C6" s="677" t="s">
        <v>22</v>
      </c>
      <c r="D6" s="677"/>
      <c r="E6" s="78"/>
      <c r="F6" s="678">
        <v>140</v>
      </c>
      <c r="G6" s="678"/>
      <c r="H6" s="73"/>
    </row>
    <row r="7" spans="2:12" ht="15.75" hidden="1" customHeight="1" outlineLevel="1">
      <c r="B7" s="67"/>
      <c r="C7" s="677" t="s">
        <v>23</v>
      </c>
      <c r="D7" s="677"/>
      <c r="E7" s="78"/>
      <c r="F7" s="678">
        <v>69</v>
      </c>
      <c r="G7" s="678"/>
      <c r="H7" s="73"/>
    </row>
    <row r="8" spans="2:12" ht="15.75" hidden="1" customHeight="1" outlineLevel="1">
      <c r="B8" s="67"/>
      <c r="C8" s="677" t="s">
        <v>24</v>
      </c>
      <c r="D8" s="677"/>
      <c r="E8" s="78"/>
      <c r="F8" s="678">
        <v>36</v>
      </c>
      <c r="G8" s="678"/>
      <c r="H8" s="73"/>
    </row>
    <row r="9" spans="2:12" ht="15.75" hidden="1" customHeight="1" outlineLevel="1">
      <c r="B9" s="67"/>
      <c r="C9" s="677" t="s">
        <v>40</v>
      </c>
      <c r="D9" s="677"/>
      <c r="E9" s="78"/>
      <c r="F9" s="678">
        <v>24</v>
      </c>
      <c r="G9" s="678"/>
      <c r="H9" s="73"/>
    </row>
    <row r="10" spans="2:12" ht="15.75" hidden="1" customHeight="1" outlineLevel="1">
      <c r="B10" s="67"/>
      <c r="C10" s="677" t="s">
        <v>25</v>
      </c>
      <c r="D10" s="677"/>
      <c r="E10" s="78"/>
      <c r="F10" s="678">
        <v>300</v>
      </c>
      <c r="G10" s="678"/>
      <c r="H10" s="73"/>
    </row>
    <row r="11" spans="2:12" ht="15.75" hidden="1" customHeight="1" outlineLevel="1">
      <c r="B11" s="67"/>
      <c r="C11" s="677" t="s">
        <v>26</v>
      </c>
      <c r="D11" s="677"/>
      <c r="E11" s="78"/>
      <c r="F11" s="678" t="s">
        <v>240</v>
      </c>
      <c r="G11" s="678"/>
      <c r="H11" s="73"/>
    </row>
    <row r="12" spans="2:12" ht="15.75" hidden="1" customHeight="1" outlineLevel="1">
      <c r="B12" s="67"/>
      <c r="C12" s="677" t="s">
        <v>27</v>
      </c>
      <c r="D12" s="677"/>
      <c r="E12" s="78"/>
      <c r="F12" s="678" t="s">
        <v>245</v>
      </c>
      <c r="G12" s="678"/>
      <c r="H12" s="73"/>
    </row>
    <row r="13" spans="2:12" ht="15.75" hidden="1" customHeight="1" outlineLevel="1">
      <c r="B13" s="67"/>
      <c r="C13" s="677" t="s">
        <v>28</v>
      </c>
      <c r="D13" s="677"/>
      <c r="E13" s="78"/>
      <c r="F13" s="678">
        <v>4</v>
      </c>
      <c r="G13" s="678"/>
      <c r="H13" s="73"/>
    </row>
    <row r="14" spans="2:12" ht="15.75" hidden="1" customHeight="1" outlineLevel="1">
      <c r="B14" s="67"/>
      <c r="C14" s="677" t="s">
        <v>29</v>
      </c>
      <c r="D14" s="677"/>
      <c r="E14" s="78"/>
      <c r="F14" s="678">
        <v>5</v>
      </c>
      <c r="G14" s="678"/>
      <c r="H14" s="73"/>
    </row>
    <row r="15" spans="2:12" ht="15.75" hidden="1" customHeight="1" outlineLevel="1">
      <c r="B15" s="67"/>
      <c r="C15" s="677" t="s">
        <v>30</v>
      </c>
      <c r="D15" s="677"/>
      <c r="E15" s="78"/>
      <c r="F15" s="678">
        <v>25</v>
      </c>
      <c r="G15" s="678"/>
      <c r="H15" s="73"/>
    </row>
    <row r="16" spans="2:12" ht="15.75" hidden="1" customHeight="1" outlineLevel="1">
      <c r="B16" s="67"/>
      <c r="C16" s="677" t="s">
        <v>31</v>
      </c>
      <c r="D16" s="677"/>
      <c r="E16" s="78"/>
      <c r="F16" s="678">
        <v>381</v>
      </c>
      <c r="G16" s="678"/>
      <c r="H16" s="73"/>
    </row>
    <row r="17" spans="2:15" ht="15.75" hidden="1" customHeight="1" outlineLevel="1">
      <c r="B17" s="67"/>
      <c r="C17" s="677" t="s">
        <v>32</v>
      </c>
      <c r="D17" s="677"/>
      <c r="E17" s="78"/>
      <c r="F17" s="678" t="s">
        <v>242</v>
      </c>
      <c r="G17" s="678"/>
      <c r="H17" s="73"/>
    </row>
    <row r="18" spans="2:15" ht="31.5" hidden="1" customHeight="1" outlineLevel="1">
      <c r="B18" s="67"/>
      <c r="C18" s="677" t="s">
        <v>34</v>
      </c>
      <c r="D18" s="677"/>
      <c r="E18" s="78"/>
      <c r="F18" s="712" t="s">
        <v>246</v>
      </c>
      <c r="G18" s="712"/>
      <c r="H18" s="73"/>
    </row>
    <row r="19" spans="2:15" ht="15.75" hidden="1" customHeight="1" outlineLevel="1">
      <c r="B19" s="67"/>
      <c r="C19" s="677" t="s">
        <v>41</v>
      </c>
      <c r="D19" s="677"/>
      <c r="E19" s="78"/>
      <c r="F19" s="715" t="s">
        <v>140</v>
      </c>
      <c r="G19" s="715"/>
      <c r="H19" s="73"/>
    </row>
    <row r="20" spans="2:15" ht="15.75" hidden="1" customHeight="1" outlineLevel="1">
      <c r="B20" s="67"/>
      <c r="C20" s="682" t="s">
        <v>37</v>
      </c>
      <c r="D20" s="682"/>
      <c r="E20" s="78"/>
      <c r="F20" s="678" t="s">
        <v>231</v>
      </c>
      <c r="G20" s="678"/>
      <c r="H20" s="73"/>
    </row>
    <row r="21" spans="2:15" ht="15.75" hidden="1" customHeight="1" outlineLevel="1">
      <c r="B21" s="67"/>
      <c r="C21" s="682" t="s">
        <v>39</v>
      </c>
      <c r="D21" s="682"/>
      <c r="E21" s="78"/>
      <c r="F21" s="678">
        <v>29</v>
      </c>
      <c r="G21" s="678"/>
      <c r="H21" s="73"/>
    </row>
    <row r="22" spans="2:15" ht="15.75" customHeight="1" collapsed="1">
      <c r="B22" s="69"/>
      <c r="C22" s="70"/>
      <c r="D22" s="70"/>
      <c r="E22" s="178"/>
      <c r="F22" s="70"/>
      <c r="G22" s="70"/>
      <c r="H22" s="71"/>
    </row>
    <row r="23" spans="2:15" ht="15.75" customHeight="1" outlineLevel="1">
      <c r="B23" s="64" t="s">
        <v>43</v>
      </c>
      <c r="C23" s="213" t="s">
        <v>48</v>
      </c>
      <c r="D23" s="130"/>
      <c r="E23" s="175" t="s">
        <v>1</v>
      </c>
      <c r="F23" s="130" t="s">
        <v>1</v>
      </c>
      <c r="G23" s="130" t="s">
        <v>44</v>
      </c>
      <c r="H23" s="65" t="s">
        <v>45</v>
      </c>
    </row>
    <row r="24" spans="2:15" ht="15.75" customHeight="1" outlineLevel="1">
      <c r="B24" s="128">
        <v>1231</v>
      </c>
      <c r="C24" s="677" t="s">
        <v>260</v>
      </c>
      <c r="D24" s="677"/>
      <c r="E24" s="165">
        <v>1320</v>
      </c>
      <c r="F24" s="168">
        <f>E24*'Прайс-лист'!I3*(1-'Прайс-лист'!$E$3)</f>
        <v>1056</v>
      </c>
      <c r="G24" s="128"/>
      <c r="H24" s="169">
        <f>F24</f>
        <v>1056</v>
      </c>
    </row>
    <row r="25" spans="2:15" ht="15.75" hidden="1" customHeight="1" outlineLevel="2">
      <c r="B25" s="686" t="s">
        <v>1768</v>
      </c>
      <c r="C25" s="686"/>
      <c r="D25" s="686"/>
      <c r="E25" s="686"/>
      <c r="F25" s="686"/>
      <c r="G25" s="686"/>
      <c r="H25" s="686"/>
    </row>
    <row r="26" spans="2:15" ht="238.5" hidden="1" customHeight="1" outlineLevel="2">
      <c r="B26" s="128"/>
      <c r="C26" s="685" t="s">
        <v>2080</v>
      </c>
      <c r="D26" s="685"/>
      <c r="E26" s="685"/>
      <c r="F26" s="685"/>
      <c r="G26" s="685"/>
      <c r="H26" s="685"/>
    </row>
    <row r="27" spans="2:15" ht="15.75" customHeight="1" outlineLevel="1" collapsed="1">
      <c r="B27" s="686" t="s">
        <v>1936</v>
      </c>
      <c r="C27" s="686"/>
      <c r="D27" s="686"/>
      <c r="E27" s="686"/>
      <c r="F27" s="686"/>
      <c r="G27" s="686"/>
      <c r="H27" s="686"/>
    </row>
    <row r="28" spans="2:15" ht="15.75" customHeight="1" outlineLevel="1">
      <c r="B28" s="128"/>
      <c r="C28" s="535" t="s">
        <v>2165</v>
      </c>
      <c r="D28" s="98" t="s">
        <v>840</v>
      </c>
      <c r="E28" s="167">
        <v>23</v>
      </c>
      <c r="F28" s="169">
        <f>E28*'Прайс-лист'!I3*(1-'Прайс-лист'!$E$3)</f>
        <v>18.400000000000002</v>
      </c>
      <c r="G28" s="137">
        <v>0</v>
      </c>
      <c r="H28" s="184">
        <f>F28*G28</f>
        <v>0</v>
      </c>
      <c r="J28" s="235" t="s">
        <v>840</v>
      </c>
    </row>
    <row r="29" spans="2:15" ht="15.75" customHeight="1" outlineLevel="1">
      <c r="B29" s="704" t="s">
        <v>6</v>
      </c>
      <c r="C29" s="704"/>
      <c r="D29" s="704"/>
      <c r="E29" s="704"/>
      <c r="F29" s="704"/>
      <c r="G29" s="704"/>
      <c r="H29" s="704"/>
      <c r="J29" s="235" t="s">
        <v>2161</v>
      </c>
    </row>
    <row r="30" spans="2:15" ht="15.75" customHeight="1" outlineLevel="1">
      <c r="B30" s="133">
        <v>4144</v>
      </c>
      <c r="C30" s="683" t="s">
        <v>1984</v>
      </c>
      <c r="D30" s="683"/>
      <c r="E30" s="167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ref="H30:H35" si="0">F30*G30</f>
        <v>0</v>
      </c>
      <c r="J30" s="243" t="s">
        <v>2162</v>
      </c>
    </row>
    <row r="31" spans="2:15" ht="15.75" customHeight="1" outlineLevel="1">
      <c r="B31" s="133">
        <v>2340</v>
      </c>
      <c r="C31" s="683" t="s">
        <v>72</v>
      </c>
      <c r="D31" s="683"/>
      <c r="E31" s="167">
        <v>52</v>
      </c>
      <c r="F31" s="168">
        <f>E31*'Прайс-лист'!I3*(1-'Прайс-лист'!$E$3)</f>
        <v>41.6</v>
      </c>
      <c r="G31" s="137">
        <v>0</v>
      </c>
      <c r="H31" s="169">
        <f t="shared" si="0"/>
        <v>0</v>
      </c>
      <c r="J31" s="236" t="s">
        <v>2167</v>
      </c>
    </row>
    <row r="32" spans="2:15" ht="15.75" customHeight="1" outlineLevel="1">
      <c r="B32" s="128">
        <v>2385</v>
      </c>
      <c r="C32" s="677" t="s">
        <v>855</v>
      </c>
      <c r="D32" s="677"/>
      <c r="E32" s="167">
        <v>60</v>
      </c>
      <c r="F32" s="168">
        <f>E32*'Прайс-лист'!I3*(1-'Прайс-лист'!$E$3)</f>
        <v>48</v>
      </c>
      <c r="G32" s="137">
        <v>0</v>
      </c>
      <c r="H32" s="169">
        <f t="shared" si="0"/>
        <v>0</v>
      </c>
      <c r="O32" s="243"/>
    </row>
    <row r="33" spans="2:15" ht="15.75" customHeight="1" outlineLevel="1">
      <c r="B33" s="133">
        <v>2929</v>
      </c>
      <c r="C33" s="683" t="s">
        <v>8</v>
      </c>
      <c r="D33" s="683"/>
      <c r="E33" s="167">
        <v>82</v>
      </c>
      <c r="F33" s="168">
        <f>E33*'Прайс-лист'!I3*(1-'Прайс-лист'!$E$3)</f>
        <v>65.600000000000009</v>
      </c>
      <c r="G33" s="137">
        <v>0</v>
      </c>
      <c r="H33" s="169">
        <f t="shared" si="0"/>
        <v>0</v>
      </c>
      <c r="O33" s="50"/>
    </row>
    <row r="34" spans="2:15" ht="15.75" customHeight="1" outlineLevel="1">
      <c r="B34" s="133">
        <v>2930</v>
      </c>
      <c r="C34" s="683" t="s">
        <v>74</v>
      </c>
      <c r="D34" s="683"/>
      <c r="E34" s="167">
        <v>103</v>
      </c>
      <c r="F34" s="168">
        <f>E34*'Прайс-лист'!I3*(1-'Прайс-лист'!$E$3)</f>
        <v>82.4</v>
      </c>
      <c r="G34" s="137">
        <v>0</v>
      </c>
      <c r="H34" s="169">
        <f t="shared" si="0"/>
        <v>0</v>
      </c>
      <c r="O34" s="240"/>
    </row>
    <row r="35" spans="2:15" ht="15.75" customHeight="1" outlineLevel="1">
      <c r="B35" s="133">
        <v>2832</v>
      </c>
      <c r="C35" s="683" t="s">
        <v>10</v>
      </c>
      <c r="D35" s="683"/>
      <c r="E35" s="167">
        <v>144</v>
      </c>
      <c r="F35" s="168">
        <f>E35*'Прайс-лист'!I3*(1-'Прайс-лист'!$E$3)</f>
        <v>115.2</v>
      </c>
      <c r="G35" s="137">
        <v>0</v>
      </c>
      <c r="H35" s="169">
        <f t="shared" si="0"/>
        <v>0</v>
      </c>
    </row>
    <row r="36" spans="2:15" ht="15.75" customHeight="1" outlineLevel="1">
      <c r="B36" s="3"/>
      <c r="C36" s="52"/>
      <c r="D36" s="52"/>
      <c r="E36" s="176"/>
      <c r="F36" s="1"/>
      <c r="G36" s="27" t="s">
        <v>11</v>
      </c>
      <c r="H36" s="170">
        <f>SUM(H24:H35)</f>
        <v>1056</v>
      </c>
    </row>
  </sheetData>
  <mergeCells count="50">
    <mergeCell ref="K2:L2"/>
    <mergeCell ref="C35:D35"/>
    <mergeCell ref="C24:D24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30:D30"/>
    <mergeCell ref="C31:D31"/>
    <mergeCell ref="C32:D32"/>
    <mergeCell ref="C33:D33"/>
    <mergeCell ref="C18:D18"/>
    <mergeCell ref="B29:H29"/>
    <mergeCell ref="F21:G21"/>
    <mergeCell ref="C34:D34"/>
    <mergeCell ref="F14:G14"/>
    <mergeCell ref="F15:G15"/>
    <mergeCell ref="B2:H2"/>
    <mergeCell ref="B3:H3"/>
    <mergeCell ref="C26:H26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F16:G16"/>
    <mergeCell ref="F17:G17"/>
    <mergeCell ref="F18:G18"/>
    <mergeCell ref="B27:H27"/>
    <mergeCell ref="F19:G19"/>
    <mergeCell ref="F20:G20"/>
    <mergeCell ref="C19:D19"/>
    <mergeCell ref="C20:D20"/>
    <mergeCell ref="C21:D21"/>
    <mergeCell ref="B25:H25"/>
    <mergeCell ref="C17:D17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0"/>
  </sheetPr>
  <dimension ref="B2:J31"/>
  <sheetViews>
    <sheetView showGridLines="0" workbookViewId="0">
      <pane ySplit="2" topLeftCell="A3" activePane="bottomLeft" state="frozen"/>
      <selection pane="bottomLeft" activeCell="H51" sqref="H51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80" t="s">
        <v>234</v>
      </c>
      <c r="C2" s="680"/>
      <c r="D2" s="680"/>
      <c r="E2" s="680"/>
      <c r="F2" s="680"/>
      <c r="G2" s="680"/>
      <c r="I2" s="679" t="s">
        <v>1986</v>
      </c>
      <c r="J2" s="679"/>
    </row>
    <row r="3" spans="2:10" ht="15.75" hidden="1" customHeight="1" outlineLevel="1">
      <c r="B3" s="681" t="s">
        <v>19</v>
      </c>
      <c r="C3" s="681"/>
      <c r="D3" s="681"/>
      <c r="E3" s="681"/>
      <c r="F3" s="681"/>
      <c r="G3" s="681"/>
    </row>
    <row r="4" spans="2:10" ht="15.75" hidden="1" customHeight="1" outlineLevel="1">
      <c r="B4" s="67"/>
      <c r="C4" s="127" t="s">
        <v>20</v>
      </c>
      <c r="D4" s="73"/>
      <c r="E4" s="678">
        <v>550</v>
      </c>
      <c r="F4" s="678"/>
      <c r="G4" s="73"/>
    </row>
    <row r="5" spans="2:10" ht="15.75" hidden="1" customHeight="1" outlineLevel="1">
      <c r="B5" s="67"/>
      <c r="C5" s="127" t="s">
        <v>21</v>
      </c>
      <c r="D5" s="73"/>
      <c r="E5" s="678">
        <v>470</v>
      </c>
      <c r="F5" s="678"/>
      <c r="G5" s="73"/>
    </row>
    <row r="6" spans="2:10" ht="15.75" hidden="1" customHeight="1" outlineLevel="1">
      <c r="B6" s="67"/>
      <c r="C6" s="127" t="s">
        <v>22</v>
      </c>
      <c r="D6" s="73"/>
      <c r="E6" s="678">
        <v>104</v>
      </c>
      <c r="F6" s="678"/>
      <c r="G6" s="73"/>
    </row>
    <row r="7" spans="2:10" ht="15.75" hidden="1" customHeight="1" outlineLevel="1">
      <c r="B7" s="67"/>
      <c r="C7" s="127" t="s">
        <v>23</v>
      </c>
      <c r="D7" s="73"/>
      <c r="E7" s="678">
        <v>40</v>
      </c>
      <c r="F7" s="678"/>
      <c r="G7" s="73"/>
    </row>
    <row r="8" spans="2:10" ht="15.75" hidden="1" customHeight="1" outlineLevel="1">
      <c r="B8" s="67"/>
      <c r="C8" s="127" t="s">
        <v>24</v>
      </c>
      <c r="D8" s="73"/>
      <c r="E8" s="678">
        <v>32</v>
      </c>
      <c r="F8" s="678"/>
      <c r="G8" s="73"/>
    </row>
    <row r="9" spans="2:10" ht="15.75" hidden="1" customHeight="1" outlineLevel="1">
      <c r="B9" s="67"/>
      <c r="C9" s="127" t="s">
        <v>40</v>
      </c>
      <c r="D9" s="73"/>
      <c r="E9" s="678">
        <v>30</v>
      </c>
      <c r="F9" s="678"/>
      <c r="G9" s="73"/>
    </row>
    <row r="10" spans="2:10" ht="15.75" hidden="1" customHeight="1" outlineLevel="1">
      <c r="B10" s="67"/>
      <c r="C10" s="127" t="s">
        <v>25</v>
      </c>
      <c r="D10" s="73"/>
      <c r="E10" s="678">
        <v>350</v>
      </c>
      <c r="F10" s="678"/>
      <c r="G10" s="73"/>
    </row>
    <row r="11" spans="2:10" ht="15.75" hidden="1" customHeight="1" outlineLevel="1">
      <c r="B11" s="67"/>
      <c r="C11" s="127" t="s">
        <v>26</v>
      </c>
      <c r="D11" s="73"/>
      <c r="E11" s="678">
        <v>4</v>
      </c>
      <c r="F11" s="678"/>
      <c r="G11" s="73"/>
    </row>
    <row r="12" spans="2:10" ht="15.75" hidden="1" customHeight="1" outlineLevel="1">
      <c r="B12" s="67"/>
      <c r="C12" s="127" t="s">
        <v>27</v>
      </c>
      <c r="D12" s="73"/>
      <c r="E12" s="678" t="s">
        <v>217</v>
      </c>
      <c r="F12" s="678"/>
      <c r="G12" s="73"/>
    </row>
    <row r="13" spans="2:10" ht="15.75" hidden="1" customHeight="1" outlineLevel="1">
      <c r="B13" s="67"/>
      <c r="C13" s="127" t="s">
        <v>28</v>
      </c>
      <c r="D13" s="73"/>
      <c r="E13" s="678">
        <v>6</v>
      </c>
      <c r="F13" s="678"/>
      <c r="G13" s="73"/>
    </row>
    <row r="14" spans="2:10" ht="15.75" hidden="1" customHeight="1" outlineLevel="1">
      <c r="B14" s="67"/>
      <c r="C14" s="127" t="s">
        <v>29</v>
      </c>
      <c r="D14" s="73"/>
      <c r="E14" s="678">
        <v>8</v>
      </c>
      <c r="F14" s="678"/>
      <c r="G14" s="73"/>
    </row>
    <row r="15" spans="2:10" ht="15.75" hidden="1" customHeight="1" outlineLevel="1">
      <c r="B15" s="67"/>
      <c r="C15" s="127" t="s">
        <v>30</v>
      </c>
      <c r="D15" s="73"/>
      <c r="E15" s="678">
        <v>40</v>
      </c>
      <c r="F15" s="678"/>
      <c r="G15" s="73"/>
    </row>
    <row r="16" spans="2:10" ht="15.75" hidden="1" customHeight="1" outlineLevel="1">
      <c r="B16" s="67"/>
      <c r="C16" s="127" t="s">
        <v>31</v>
      </c>
      <c r="D16" s="73"/>
      <c r="E16" s="678">
        <v>381</v>
      </c>
      <c r="F16" s="678"/>
      <c r="G16" s="73"/>
    </row>
    <row r="17" spans="2:7" ht="15.75" hidden="1" customHeight="1" outlineLevel="1">
      <c r="B17" s="67"/>
      <c r="C17" s="127" t="s">
        <v>32</v>
      </c>
      <c r="D17" s="73"/>
      <c r="E17" s="678" t="s">
        <v>218</v>
      </c>
      <c r="F17" s="678"/>
      <c r="G17" s="73"/>
    </row>
    <row r="18" spans="2:7" ht="15.75" hidden="1" customHeight="1" outlineLevel="1">
      <c r="B18" s="67"/>
      <c r="C18" s="127" t="s">
        <v>34</v>
      </c>
      <c r="D18" s="73"/>
      <c r="E18" s="678" t="s">
        <v>219</v>
      </c>
      <c r="F18" s="678"/>
      <c r="G18" s="73"/>
    </row>
    <row r="19" spans="2:7" ht="15.75" hidden="1" customHeight="1" outlineLevel="1">
      <c r="B19" s="67"/>
      <c r="C19" s="127" t="s">
        <v>41</v>
      </c>
      <c r="D19" s="73"/>
      <c r="E19" s="678" t="s">
        <v>36</v>
      </c>
      <c r="F19" s="678"/>
      <c r="G19" s="73"/>
    </row>
    <row r="20" spans="2:7" ht="15.75" hidden="1" customHeight="1" outlineLevel="1">
      <c r="B20" s="67"/>
      <c r="C20" s="135" t="s">
        <v>37</v>
      </c>
      <c r="D20" s="73"/>
      <c r="E20" s="678" t="s">
        <v>222</v>
      </c>
      <c r="F20" s="678"/>
      <c r="G20" s="73"/>
    </row>
    <row r="21" spans="2:7" ht="15.75" hidden="1" customHeight="1" outlineLevel="1">
      <c r="B21" s="67"/>
      <c r="C21" s="135" t="s">
        <v>39</v>
      </c>
      <c r="D21" s="73"/>
      <c r="E21" s="678">
        <v>38</v>
      </c>
      <c r="F21" s="678"/>
      <c r="G21" s="73"/>
    </row>
    <row r="22" spans="2:7" ht="15.75" customHeight="1" collapsed="1">
      <c r="B22" s="69"/>
      <c r="C22" s="70"/>
      <c r="D22" s="71"/>
      <c r="E22" s="70"/>
      <c r="F22" s="70"/>
      <c r="G22" s="71"/>
    </row>
    <row r="23" spans="2:7" ht="15.75" customHeight="1" outlineLevel="1">
      <c r="B23" s="64" t="s">
        <v>43</v>
      </c>
      <c r="C23" s="213" t="s">
        <v>48</v>
      </c>
      <c r="D23" s="65" t="s">
        <v>1</v>
      </c>
      <c r="E23" s="130" t="s">
        <v>1</v>
      </c>
      <c r="F23" s="130" t="s">
        <v>44</v>
      </c>
      <c r="G23" s="65" t="s">
        <v>45</v>
      </c>
    </row>
    <row r="24" spans="2:7" ht="15.75" customHeight="1" outlineLevel="1">
      <c r="B24" s="128">
        <v>1450</v>
      </c>
      <c r="C24" s="127" t="s">
        <v>223</v>
      </c>
      <c r="D24" s="166">
        <v>1586</v>
      </c>
      <c r="E24" s="168">
        <f>D24*'Прайс-лист'!I3*(1-'Прайс-лист'!$E$3)</f>
        <v>1268.8000000000002</v>
      </c>
      <c r="F24" s="128"/>
      <c r="G24" s="169">
        <f>E24</f>
        <v>1268.8000000000002</v>
      </c>
    </row>
    <row r="25" spans="2:7" ht="15.75" hidden="1" customHeight="1" outlineLevel="2">
      <c r="B25" s="686" t="s">
        <v>1768</v>
      </c>
      <c r="C25" s="686"/>
      <c r="D25" s="686"/>
      <c r="E25" s="686"/>
      <c r="F25" s="686"/>
      <c r="G25" s="686"/>
    </row>
    <row r="26" spans="2:7" ht="226.5" hidden="1" customHeight="1" outlineLevel="2">
      <c r="B26" s="128"/>
      <c r="C26" s="685" t="s">
        <v>2056</v>
      </c>
      <c r="D26" s="685"/>
      <c r="E26" s="685"/>
      <c r="F26" s="685"/>
      <c r="G26" s="685"/>
    </row>
    <row r="27" spans="2:7" ht="15.75" customHeight="1" outlineLevel="1" collapsed="1">
      <c r="B27" s="686" t="s">
        <v>3</v>
      </c>
      <c r="C27" s="686"/>
      <c r="D27" s="686"/>
      <c r="E27" s="686"/>
      <c r="F27" s="686"/>
      <c r="G27" s="686"/>
    </row>
    <row r="28" spans="2:7" ht="15.75" customHeight="1" outlineLevel="1">
      <c r="B28" s="133">
        <v>2002</v>
      </c>
      <c r="C28" s="131" t="s">
        <v>136</v>
      </c>
      <c r="D28" s="179">
        <v>23</v>
      </c>
      <c r="E28" s="168">
        <f>D28*'Прайс-лист'!I3*(1-'Прайс-лист'!$E$3)</f>
        <v>18.400000000000002</v>
      </c>
      <c r="F28" s="137">
        <v>0</v>
      </c>
      <c r="G28" s="169">
        <f>E28*F28</f>
        <v>0</v>
      </c>
    </row>
    <row r="29" spans="2:7" ht="15.75" customHeight="1" outlineLevel="1">
      <c r="B29" s="684" t="s">
        <v>6</v>
      </c>
      <c r="C29" s="684"/>
      <c r="D29" s="684"/>
      <c r="E29" s="684"/>
      <c r="F29" s="684"/>
      <c r="G29" s="684"/>
    </row>
    <row r="30" spans="2:7" ht="15.75" customHeight="1" outlineLevel="1">
      <c r="B30" s="133">
        <v>4144</v>
      </c>
      <c r="C30" s="419" t="s">
        <v>1984</v>
      </c>
      <c r="D30" s="179">
        <v>23</v>
      </c>
      <c r="E30" s="168">
        <f>D30*'Прайс-лист'!I3*(1-'Прайс-лист'!$E$3)</f>
        <v>18.400000000000002</v>
      </c>
      <c r="F30" s="137">
        <v>0</v>
      </c>
      <c r="G30" s="169">
        <f>E30*F30</f>
        <v>0</v>
      </c>
    </row>
    <row r="31" spans="2:7" ht="15.75" customHeight="1" outlineLevel="1">
      <c r="B31" s="3"/>
      <c r="C31" s="52"/>
      <c r="D31" s="1"/>
      <c r="E31" s="1"/>
      <c r="F31" s="27" t="s">
        <v>11</v>
      </c>
      <c r="G31" s="170">
        <f>SUM(G24:G30)</f>
        <v>1268.8000000000002</v>
      </c>
    </row>
  </sheetData>
  <mergeCells count="25">
    <mergeCell ref="I2:J2"/>
    <mergeCell ref="B29:G29"/>
    <mergeCell ref="E12:F12"/>
    <mergeCell ref="E13:F13"/>
    <mergeCell ref="E14:F14"/>
    <mergeCell ref="E15:F15"/>
    <mergeCell ref="E16:F16"/>
    <mergeCell ref="C26:G26"/>
    <mergeCell ref="B27:G27"/>
    <mergeCell ref="E21:F21"/>
    <mergeCell ref="E20:F20"/>
    <mergeCell ref="E17:F17"/>
    <mergeCell ref="E18:F18"/>
    <mergeCell ref="E19:F19"/>
    <mergeCell ref="B25:G25"/>
    <mergeCell ref="E8:F8"/>
    <mergeCell ref="E9:F9"/>
    <mergeCell ref="E10:F10"/>
    <mergeCell ref="E11:F11"/>
    <mergeCell ref="B2:G2"/>
    <mergeCell ref="B3:G3"/>
    <mergeCell ref="E4:F4"/>
    <mergeCell ref="E5:F5"/>
    <mergeCell ref="E6:F6"/>
    <mergeCell ref="E7:F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workbookViewId="0">
      <pane ySplit="2" topLeftCell="A3" activePane="bottomLeft" state="frozen"/>
      <selection pane="bottomLeft" activeCell="F46" sqref="F46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80" t="s">
        <v>139</v>
      </c>
      <c r="C2" s="680"/>
      <c r="D2" s="680"/>
      <c r="E2" s="680"/>
      <c r="F2" s="680"/>
      <c r="G2" s="680"/>
      <c r="I2" s="679" t="s">
        <v>1986</v>
      </c>
      <c r="J2" s="679"/>
    </row>
    <row r="3" spans="2:10" ht="15.75" hidden="1" customHeight="1" outlineLevel="1">
      <c r="B3" s="681" t="s">
        <v>19</v>
      </c>
      <c r="C3" s="681"/>
      <c r="D3" s="681"/>
      <c r="E3" s="681"/>
      <c r="F3" s="681"/>
      <c r="G3" s="681"/>
    </row>
    <row r="4" spans="2:10" ht="15.75" hidden="1" customHeight="1" outlineLevel="1">
      <c r="B4" s="67"/>
      <c r="C4" s="127" t="s">
        <v>20</v>
      </c>
      <c r="D4" s="73"/>
      <c r="E4" s="678">
        <v>550</v>
      </c>
      <c r="F4" s="678"/>
      <c r="G4" s="73"/>
    </row>
    <row r="5" spans="2:10" ht="15.75" hidden="1" customHeight="1" outlineLevel="1">
      <c r="B5" s="67"/>
      <c r="C5" s="127" t="s">
        <v>21</v>
      </c>
      <c r="D5" s="73"/>
      <c r="E5" s="678">
        <v>470</v>
      </c>
      <c r="F5" s="678"/>
      <c r="G5" s="73"/>
    </row>
    <row r="6" spans="2:10" ht="15.75" hidden="1" customHeight="1" outlineLevel="1">
      <c r="B6" s="67"/>
      <c r="C6" s="127" t="s">
        <v>22</v>
      </c>
      <c r="D6" s="73"/>
      <c r="E6" s="678">
        <v>104</v>
      </c>
      <c r="F6" s="678"/>
      <c r="G6" s="73"/>
    </row>
    <row r="7" spans="2:10" ht="15.75" hidden="1" customHeight="1" outlineLevel="1">
      <c r="B7" s="67"/>
      <c r="C7" s="127" t="s">
        <v>23</v>
      </c>
      <c r="D7" s="73"/>
      <c r="E7" s="678">
        <v>40</v>
      </c>
      <c r="F7" s="678"/>
      <c r="G7" s="73"/>
    </row>
    <row r="8" spans="2:10" ht="15.75" hidden="1" customHeight="1" outlineLevel="1">
      <c r="B8" s="67"/>
      <c r="C8" s="127" t="s">
        <v>24</v>
      </c>
      <c r="D8" s="73"/>
      <c r="E8" s="678">
        <v>32</v>
      </c>
      <c r="F8" s="678"/>
      <c r="G8" s="73"/>
    </row>
    <row r="9" spans="2:10" ht="15.75" hidden="1" customHeight="1" outlineLevel="1">
      <c r="B9" s="67"/>
      <c r="C9" s="127" t="s">
        <v>40</v>
      </c>
      <c r="D9" s="73"/>
      <c r="E9" s="678">
        <v>30</v>
      </c>
      <c r="F9" s="678"/>
      <c r="G9" s="73"/>
    </row>
    <row r="10" spans="2:10" ht="15.75" hidden="1" customHeight="1" outlineLevel="1">
      <c r="B10" s="67"/>
      <c r="C10" s="127" t="s">
        <v>25</v>
      </c>
      <c r="D10" s="73"/>
      <c r="E10" s="678">
        <v>350</v>
      </c>
      <c r="F10" s="678"/>
      <c r="G10" s="73"/>
    </row>
    <row r="11" spans="2:10" ht="15.75" hidden="1" customHeight="1" outlineLevel="1">
      <c r="B11" s="67"/>
      <c r="C11" s="127" t="s">
        <v>26</v>
      </c>
      <c r="D11" s="73"/>
      <c r="E11" s="678">
        <v>4</v>
      </c>
      <c r="F11" s="678"/>
      <c r="G11" s="73"/>
    </row>
    <row r="12" spans="2:10" ht="15.75" hidden="1" customHeight="1" outlineLevel="1">
      <c r="B12" s="67"/>
      <c r="C12" s="127" t="s">
        <v>27</v>
      </c>
      <c r="D12" s="73"/>
      <c r="E12" s="678" t="s">
        <v>217</v>
      </c>
      <c r="F12" s="678"/>
      <c r="G12" s="73"/>
    </row>
    <row r="13" spans="2:10" ht="15.75" hidden="1" customHeight="1" outlineLevel="1">
      <c r="B13" s="67"/>
      <c r="C13" s="127" t="s">
        <v>28</v>
      </c>
      <c r="D13" s="73"/>
      <c r="E13" s="678">
        <v>6</v>
      </c>
      <c r="F13" s="678"/>
      <c r="G13" s="73"/>
    </row>
    <row r="14" spans="2:10" ht="15.75" hidden="1" customHeight="1" outlineLevel="1">
      <c r="B14" s="67"/>
      <c r="C14" s="127" t="s">
        <v>29</v>
      </c>
      <c r="D14" s="73"/>
      <c r="E14" s="678">
        <v>8</v>
      </c>
      <c r="F14" s="678"/>
      <c r="G14" s="73"/>
    </row>
    <row r="15" spans="2:10" ht="15.75" hidden="1" customHeight="1" outlineLevel="1">
      <c r="B15" s="67"/>
      <c r="C15" s="127" t="s">
        <v>30</v>
      </c>
      <c r="D15" s="73"/>
      <c r="E15" s="678">
        <v>40</v>
      </c>
      <c r="F15" s="678"/>
      <c r="G15" s="73"/>
    </row>
    <row r="16" spans="2:10" ht="15.75" hidden="1" customHeight="1" outlineLevel="1">
      <c r="B16" s="67"/>
      <c r="C16" s="127" t="s">
        <v>31</v>
      </c>
      <c r="D16" s="73"/>
      <c r="E16" s="678">
        <v>381</v>
      </c>
      <c r="F16" s="678"/>
      <c r="G16" s="73"/>
    </row>
    <row r="17" spans="2:7" ht="15.75" hidden="1" customHeight="1" outlineLevel="1">
      <c r="B17" s="67"/>
      <c r="C17" s="127" t="s">
        <v>32</v>
      </c>
      <c r="D17" s="73"/>
      <c r="E17" s="678" t="s">
        <v>218</v>
      </c>
      <c r="F17" s="678"/>
      <c r="G17" s="73"/>
    </row>
    <row r="18" spans="2:7" ht="15.75" hidden="1" customHeight="1" outlineLevel="1">
      <c r="B18" s="67"/>
      <c r="C18" s="127" t="s">
        <v>34</v>
      </c>
      <c r="D18" s="73"/>
      <c r="E18" s="678" t="s">
        <v>219</v>
      </c>
      <c r="F18" s="678"/>
      <c r="G18" s="73"/>
    </row>
    <row r="19" spans="2:7" ht="15.75" hidden="1" customHeight="1" outlineLevel="1">
      <c r="B19" s="67"/>
      <c r="C19" s="127" t="s">
        <v>41</v>
      </c>
      <c r="D19" s="73"/>
      <c r="E19" s="678" t="s">
        <v>36</v>
      </c>
      <c r="F19" s="678"/>
      <c r="G19" s="73"/>
    </row>
    <row r="20" spans="2:7" ht="15.75" hidden="1" customHeight="1" outlineLevel="1">
      <c r="B20" s="67"/>
      <c r="C20" s="135" t="s">
        <v>37</v>
      </c>
      <c r="D20" s="73"/>
      <c r="E20" s="678" t="s">
        <v>222</v>
      </c>
      <c r="F20" s="678"/>
      <c r="G20" s="73"/>
    </row>
    <row r="21" spans="2:7" ht="15.75" hidden="1" customHeight="1" outlineLevel="1">
      <c r="B21" s="67"/>
      <c r="C21" s="135" t="s">
        <v>39</v>
      </c>
      <c r="D21" s="73"/>
      <c r="E21" s="678">
        <v>38</v>
      </c>
      <c r="F21" s="678"/>
      <c r="G21" s="73"/>
    </row>
    <row r="22" spans="2:7" ht="15.75" customHeight="1" collapsed="1">
      <c r="B22" s="69"/>
      <c r="C22" s="70"/>
      <c r="D22" s="71"/>
      <c r="E22" s="70"/>
      <c r="F22" s="70"/>
      <c r="G22" s="71"/>
    </row>
    <row r="23" spans="2:7" ht="15.75" customHeight="1" outlineLevel="1">
      <c r="B23" s="64" t="s">
        <v>43</v>
      </c>
      <c r="C23" s="213" t="s">
        <v>48</v>
      </c>
      <c r="D23" s="65" t="s">
        <v>1</v>
      </c>
      <c r="E23" s="130" t="s">
        <v>1</v>
      </c>
      <c r="F23" s="130" t="s">
        <v>44</v>
      </c>
      <c r="G23" s="65" t="s">
        <v>45</v>
      </c>
    </row>
    <row r="24" spans="2:7" ht="15.75" customHeight="1" outlineLevel="1">
      <c r="B24" s="128">
        <v>1420</v>
      </c>
      <c r="C24" s="127" t="s">
        <v>223</v>
      </c>
      <c r="D24" s="166">
        <v>1379</v>
      </c>
      <c r="E24" s="168">
        <f>D24*'Прайс-лист'!I3*(1-'Прайс-лист'!$E$3)</f>
        <v>1103.2</v>
      </c>
      <c r="F24" s="128"/>
      <c r="G24" s="169">
        <f>E24</f>
        <v>1103.2</v>
      </c>
    </row>
    <row r="25" spans="2:7" ht="15.75" hidden="1" customHeight="1" outlineLevel="2">
      <c r="B25" s="686" t="s">
        <v>1768</v>
      </c>
      <c r="C25" s="686"/>
      <c r="D25" s="686"/>
      <c r="E25" s="686"/>
      <c r="F25" s="686"/>
      <c r="G25" s="686"/>
    </row>
    <row r="26" spans="2:7" ht="195.75" hidden="1" customHeight="1" outlineLevel="2">
      <c r="B26" s="128"/>
      <c r="C26" s="685" t="s">
        <v>2053</v>
      </c>
      <c r="D26" s="685"/>
      <c r="E26" s="685"/>
      <c r="F26" s="685"/>
      <c r="G26" s="685"/>
    </row>
    <row r="27" spans="2:7" ht="15.75" customHeight="1" outlineLevel="1" collapsed="1">
      <c r="B27" s="686" t="s">
        <v>3</v>
      </c>
      <c r="C27" s="686"/>
      <c r="D27" s="686"/>
      <c r="E27" s="686"/>
      <c r="F27" s="686"/>
      <c r="G27" s="686"/>
    </row>
    <row r="28" spans="2:7" ht="15.75" customHeight="1" outlineLevel="1">
      <c r="B28" s="133">
        <v>2002</v>
      </c>
      <c r="C28" s="131" t="s">
        <v>136</v>
      </c>
      <c r="D28" s="179">
        <v>23</v>
      </c>
      <c r="E28" s="168">
        <v>23</v>
      </c>
      <c r="F28" s="137">
        <v>0</v>
      </c>
      <c r="G28" s="169">
        <f>E28*F28</f>
        <v>0</v>
      </c>
    </row>
    <row r="29" spans="2:7" ht="15.75" customHeight="1" outlineLevel="1">
      <c r="B29" s="704" t="s">
        <v>6</v>
      </c>
      <c r="C29" s="704"/>
      <c r="D29" s="704"/>
      <c r="E29" s="704"/>
      <c r="F29" s="704"/>
      <c r="G29" s="704"/>
    </row>
    <row r="30" spans="2:7" ht="15.75" customHeight="1" outlineLevel="1">
      <c r="B30" s="133">
        <v>4144</v>
      </c>
      <c r="C30" s="419" t="s">
        <v>1984</v>
      </c>
      <c r="D30" s="179">
        <v>23</v>
      </c>
      <c r="E30" s="168">
        <v>23</v>
      </c>
      <c r="F30" s="137">
        <v>0</v>
      </c>
      <c r="G30" s="169">
        <f>E30*F30</f>
        <v>0</v>
      </c>
    </row>
    <row r="31" spans="2:7" ht="15.75" customHeight="1" outlineLevel="1">
      <c r="B31" s="133">
        <v>4281</v>
      </c>
      <c r="C31" s="458" t="s">
        <v>137</v>
      </c>
      <c r="D31" s="179">
        <v>71</v>
      </c>
      <c r="E31" s="168">
        <f>D31*'Прайс-лист'!I3*(1-'Прайс-лист'!$E$3)</f>
        <v>56.800000000000004</v>
      </c>
      <c r="F31" s="137">
        <v>0</v>
      </c>
      <c r="G31" s="169">
        <f>E31*F31</f>
        <v>0</v>
      </c>
    </row>
    <row r="32" spans="2:7" ht="15.75" customHeight="1" outlineLevel="1">
      <c r="B32" s="3"/>
      <c r="C32" s="52"/>
      <c r="D32" s="1"/>
      <c r="E32" s="1"/>
      <c r="F32" s="27" t="s">
        <v>11</v>
      </c>
      <c r="G32" s="170">
        <f>SUM(G24:G31)</f>
        <v>1103.2</v>
      </c>
    </row>
  </sheetData>
  <mergeCells count="25">
    <mergeCell ref="I2:J2"/>
    <mergeCell ref="B29:G29"/>
    <mergeCell ref="C26:G26"/>
    <mergeCell ref="B27:G27"/>
    <mergeCell ref="E21:F21"/>
    <mergeCell ref="E20:F20"/>
    <mergeCell ref="B25:G25"/>
    <mergeCell ref="E17:F17"/>
    <mergeCell ref="E18:F18"/>
    <mergeCell ref="E19:F19"/>
    <mergeCell ref="E14:F14"/>
    <mergeCell ref="E15:F15"/>
    <mergeCell ref="E16:F16"/>
    <mergeCell ref="E13:F13"/>
    <mergeCell ref="B2:G2"/>
    <mergeCell ref="B3:G3"/>
    <mergeCell ref="E9:F9"/>
    <mergeCell ref="E10:F10"/>
    <mergeCell ref="E11:F11"/>
    <mergeCell ref="E12:F12"/>
    <mergeCell ref="E4:F4"/>
    <mergeCell ref="E5:F5"/>
    <mergeCell ref="E6:F6"/>
    <mergeCell ref="E7:F7"/>
    <mergeCell ref="E8:F8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0"/>
  </sheetPr>
  <dimension ref="B2:J35"/>
  <sheetViews>
    <sheetView showGridLines="0" workbookViewId="0">
      <pane ySplit="2" topLeftCell="A3" activePane="bottomLeft" state="frozen"/>
      <selection pane="bottomLeft" activeCell="G50" sqref="G50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80" t="s">
        <v>233</v>
      </c>
      <c r="C2" s="680"/>
      <c r="D2" s="680"/>
      <c r="E2" s="680"/>
      <c r="F2" s="680"/>
      <c r="G2" s="680"/>
      <c r="I2" s="679" t="s">
        <v>1986</v>
      </c>
      <c r="J2" s="679"/>
    </row>
    <row r="3" spans="2:10" ht="15.75" hidden="1" customHeight="1" outlineLevel="1">
      <c r="B3" s="681" t="s">
        <v>19</v>
      </c>
      <c r="C3" s="681"/>
      <c r="D3" s="681"/>
      <c r="E3" s="681"/>
      <c r="F3" s="681"/>
      <c r="G3" s="681"/>
    </row>
    <row r="4" spans="2:10" ht="15.75" hidden="1" customHeight="1" outlineLevel="1">
      <c r="B4" s="67"/>
      <c r="C4" s="127" t="s">
        <v>20</v>
      </c>
      <c r="D4" s="73"/>
      <c r="E4" s="678">
        <v>450</v>
      </c>
      <c r="F4" s="678"/>
      <c r="G4" s="73"/>
    </row>
    <row r="5" spans="2:10" ht="15.75" hidden="1" customHeight="1" outlineLevel="1">
      <c r="B5" s="67"/>
      <c r="C5" s="127" t="s">
        <v>21</v>
      </c>
      <c r="D5" s="73"/>
      <c r="E5" s="678">
        <v>370</v>
      </c>
      <c r="F5" s="678"/>
      <c r="G5" s="73"/>
    </row>
    <row r="6" spans="2:10" ht="15.75" hidden="1" customHeight="1" outlineLevel="1">
      <c r="B6" s="67"/>
      <c r="C6" s="127" t="s">
        <v>22</v>
      </c>
      <c r="D6" s="73"/>
      <c r="E6" s="678">
        <v>100</v>
      </c>
      <c r="F6" s="678"/>
      <c r="G6" s="73"/>
    </row>
    <row r="7" spans="2:10" ht="15.75" hidden="1" customHeight="1" outlineLevel="1">
      <c r="B7" s="67"/>
      <c r="C7" s="127" t="s">
        <v>23</v>
      </c>
      <c r="D7" s="73"/>
      <c r="E7" s="678">
        <v>40</v>
      </c>
      <c r="F7" s="678"/>
      <c r="G7" s="73"/>
    </row>
    <row r="8" spans="2:10" ht="15.75" hidden="1" customHeight="1" outlineLevel="1">
      <c r="B8" s="67"/>
      <c r="C8" s="127" t="s">
        <v>24</v>
      </c>
      <c r="D8" s="73"/>
      <c r="E8" s="678">
        <v>30</v>
      </c>
      <c r="F8" s="678"/>
      <c r="G8" s="73"/>
    </row>
    <row r="9" spans="2:10" ht="15.75" hidden="1" customHeight="1" outlineLevel="1">
      <c r="B9" s="67"/>
      <c r="C9" s="127" t="s">
        <v>40</v>
      </c>
      <c r="D9" s="73"/>
      <c r="E9" s="678">
        <v>22</v>
      </c>
      <c r="F9" s="678"/>
      <c r="G9" s="73"/>
    </row>
    <row r="10" spans="2:10" ht="15.75" hidden="1" customHeight="1" outlineLevel="1">
      <c r="B10" s="67"/>
      <c r="C10" s="127" t="s">
        <v>25</v>
      </c>
      <c r="D10" s="73"/>
      <c r="E10" s="678">
        <v>270</v>
      </c>
      <c r="F10" s="678"/>
      <c r="G10" s="73"/>
    </row>
    <row r="11" spans="2:10" ht="15.75" hidden="1" customHeight="1" outlineLevel="1">
      <c r="B11" s="67"/>
      <c r="C11" s="127" t="s">
        <v>26</v>
      </c>
      <c r="D11" s="73"/>
      <c r="E11" s="678">
        <v>3</v>
      </c>
      <c r="F11" s="678"/>
      <c r="G11" s="73"/>
    </row>
    <row r="12" spans="2:10" ht="15.75" hidden="1" customHeight="1" outlineLevel="1">
      <c r="B12" s="67"/>
      <c r="C12" s="127" t="s">
        <v>27</v>
      </c>
      <c r="D12" s="73"/>
      <c r="E12" s="678" t="s">
        <v>217</v>
      </c>
      <c r="F12" s="678"/>
      <c r="G12" s="73"/>
    </row>
    <row r="13" spans="2:10" ht="15.75" hidden="1" customHeight="1" outlineLevel="1">
      <c r="B13" s="67"/>
      <c r="C13" s="127" t="s">
        <v>28</v>
      </c>
      <c r="D13" s="73"/>
      <c r="E13" s="678">
        <v>4</v>
      </c>
      <c r="F13" s="678"/>
      <c r="G13" s="73"/>
    </row>
    <row r="14" spans="2:10" ht="15.75" hidden="1" customHeight="1" outlineLevel="1">
      <c r="B14" s="67"/>
      <c r="C14" s="127" t="s">
        <v>29</v>
      </c>
      <c r="D14" s="73"/>
      <c r="E14" s="678">
        <v>5</v>
      </c>
      <c r="F14" s="678"/>
      <c r="G14" s="73"/>
    </row>
    <row r="15" spans="2:10" ht="15.75" hidden="1" customHeight="1" outlineLevel="1">
      <c r="B15" s="67"/>
      <c r="C15" s="127" t="s">
        <v>30</v>
      </c>
      <c r="D15" s="73"/>
      <c r="E15" s="678">
        <v>30</v>
      </c>
      <c r="F15" s="678"/>
      <c r="G15" s="73"/>
    </row>
    <row r="16" spans="2:10" ht="15.75" hidden="1" customHeight="1" outlineLevel="1">
      <c r="B16" s="67"/>
      <c r="C16" s="127" t="s">
        <v>31</v>
      </c>
      <c r="D16" s="73"/>
      <c r="E16" s="678">
        <v>381</v>
      </c>
      <c r="F16" s="678"/>
      <c r="G16" s="73"/>
    </row>
    <row r="17" spans="2:7" ht="15.75" hidden="1" customHeight="1" outlineLevel="1">
      <c r="B17" s="67"/>
      <c r="C17" s="127" t="s">
        <v>32</v>
      </c>
      <c r="D17" s="73"/>
      <c r="E17" s="678" t="s">
        <v>218</v>
      </c>
      <c r="F17" s="678"/>
      <c r="G17" s="73"/>
    </row>
    <row r="18" spans="2:7" ht="15.75" hidden="1" customHeight="1" outlineLevel="1">
      <c r="B18" s="67"/>
      <c r="C18" s="127" t="s">
        <v>34</v>
      </c>
      <c r="D18" s="73"/>
      <c r="E18" s="678" t="s">
        <v>219</v>
      </c>
      <c r="F18" s="678"/>
      <c r="G18" s="73"/>
    </row>
    <row r="19" spans="2:7" ht="15.75" hidden="1" customHeight="1" outlineLevel="1">
      <c r="B19" s="67"/>
      <c r="C19" s="127" t="s">
        <v>41</v>
      </c>
      <c r="D19" s="73"/>
      <c r="E19" s="678" t="s">
        <v>36</v>
      </c>
      <c r="F19" s="678"/>
      <c r="G19" s="73"/>
    </row>
    <row r="20" spans="2:7" ht="15.75" hidden="1" customHeight="1" outlineLevel="1">
      <c r="B20" s="67"/>
      <c r="C20" s="135" t="s">
        <v>37</v>
      </c>
      <c r="D20" s="73"/>
      <c r="E20" s="678" t="s">
        <v>221</v>
      </c>
      <c r="F20" s="678"/>
      <c r="G20" s="73"/>
    </row>
    <row r="21" spans="2:7" ht="15.75" hidden="1" customHeight="1" outlineLevel="1">
      <c r="B21" s="67"/>
      <c r="C21" s="135" t="s">
        <v>39</v>
      </c>
      <c r="D21" s="73"/>
      <c r="E21" s="678">
        <v>30</v>
      </c>
      <c r="F21" s="678"/>
      <c r="G21" s="73"/>
    </row>
    <row r="22" spans="2:7" ht="15.75" customHeight="1" collapsed="1">
      <c r="B22" s="69"/>
      <c r="C22" s="70"/>
      <c r="D22" s="71"/>
      <c r="E22" s="70"/>
      <c r="F22" s="70"/>
      <c r="G22" s="71"/>
    </row>
    <row r="23" spans="2:7" ht="15.75" customHeight="1" outlineLevel="1">
      <c r="B23" s="64" t="s">
        <v>43</v>
      </c>
      <c r="C23" s="213" t="s">
        <v>48</v>
      </c>
      <c r="D23" s="65" t="s">
        <v>1</v>
      </c>
      <c r="E23" s="130" t="s">
        <v>1</v>
      </c>
      <c r="F23" s="130" t="s">
        <v>44</v>
      </c>
      <c r="G23" s="65" t="s">
        <v>45</v>
      </c>
    </row>
    <row r="24" spans="2:7" ht="15.75" customHeight="1" outlineLevel="1">
      <c r="B24" s="128">
        <v>1440</v>
      </c>
      <c r="C24" s="127" t="s">
        <v>223</v>
      </c>
      <c r="D24" s="166">
        <v>1406</v>
      </c>
      <c r="E24" s="168">
        <f>D24*'Прайс-лист'!I3*(1-'Прайс-лист'!$E$3)</f>
        <v>1124.8</v>
      </c>
      <c r="F24" s="128"/>
      <c r="G24" s="169">
        <f>E24</f>
        <v>1124.8</v>
      </c>
    </row>
    <row r="25" spans="2:7" ht="15.75" hidden="1" customHeight="1" outlineLevel="2">
      <c r="B25" s="686" t="s">
        <v>1768</v>
      </c>
      <c r="C25" s="686"/>
      <c r="D25" s="686"/>
      <c r="E25" s="686"/>
      <c r="F25" s="686"/>
      <c r="G25" s="686"/>
    </row>
    <row r="26" spans="2:7" ht="213.75" hidden="1" customHeight="1" outlineLevel="2">
      <c r="B26" s="128"/>
      <c r="C26" s="685" t="s">
        <v>2054</v>
      </c>
      <c r="D26" s="685"/>
      <c r="E26" s="685"/>
      <c r="F26" s="685"/>
      <c r="G26" s="685"/>
    </row>
    <row r="27" spans="2:7" ht="15.75" customHeight="1" outlineLevel="1" collapsed="1">
      <c r="B27" s="686" t="s">
        <v>3</v>
      </c>
      <c r="C27" s="686"/>
      <c r="D27" s="686"/>
      <c r="E27" s="686"/>
      <c r="F27" s="686"/>
      <c r="G27" s="686"/>
    </row>
    <row r="28" spans="2:7" ht="15.75" customHeight="1" outlineLevel="1">
      <c r="B28" s="133">
        <v>2002</v>
      </c>
      <c r="C28" s="131" t="s">
        <v>136</v>
      </c>
      <c r="D28" s="173">
        <v>23</v>
      </c>
      <c r="E28" s="168">
        <f>D28*'Прайс-лист'!I3*(1-'Прайс-лист'!$E$3)</f>
        <v>18.400000000000002</v>
      </c>
      <c r="F28" s="137">
        <v>0</v>
      </c>
      <c r="G28" s="169">
        <f>E28*F28</f>
        <v>0</v>
      </c>
    </row>
    <row r="29" spans="2:7" ht="15.75" customHeight="1" outlineLevel="1">
      <c r="B29" s="684" t="s">
        <v>6</v>
      </c>
      <c r="C29" s="684"/>
      <c r="D29" s="684"/>
      <c r="E29" s="684"/>
      <c r="F29" s="684"/>
      <c r="G29" s="684"/>
    </row>
    <row r="30" spans="2:7" ht="15.75" customHeight="1" outlineLevel="1">
      <c r="B30" s="133">
        <v>4144</v>
      </c>
      <c r="C30" s="419" t="s">
        <v>1984</v>
      </c>
      <c r="D30" s="173">
        <v>23</v>
      </c>
      <c r="E30" s="168">
        <f>D30*'Прайс-лист'!I3*(1-'Прайс-лист'!$E$3)</f>
        <v>18.400000000000002</v>
      </c>
      <c r="F30" s="137">
        <v>0</v>
      </c>
      <c r="G30" s="169">
        <f>E30*F30</f>
        <v>0</v>
      </c>
    </row>
    <row r="31" spans="2:7" ht="15.75" customHeight="1" outlineLevel="1">
      <c r="B31" s="3"/>
      <c r="C31" s="52"/>
      <c r="D31" s="1"/>
      <c r="E31" s="1"/>
      <c r="F31" s="27" t="s">
        <v>11</v>
      </c>
      <c r="G31" s="170">
        <f>SUM(G24:G30)</f>
        <v>1124.8</v>
      </c>
    </row>
    <row r="35" spans="10:10" ht="15.75" customHeight="1">
      <c r="J35" s="181"/>
    </row>
  </sheetData>
  <mergeCells count="25">
    <mergeCell ref="I2:J2"/>
    <mergeCell ref="B29:G29"/>
    <mergeCell ref="C26:G26"/>
    <mergeCell ref="B27:G27"/>
    <mergeCell ref="E21:F21"/>
    <mergeCell ref="E20:F20"/>
    <mergeCell ref="B25:G25"/>
    <mergeCell ref="E19:F19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7:F7"/>
    <mergeCell ref="B2:G2"/>
    <mergeCell ref="B3:G3"/>
    <mergeCell ref="E4:F4"/>
    <mergeCell ref="E5:F5"/>
    <mergeCell ref="E6:F6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workbookViewId="0">
      <pane ySplit="2" topLeftCell="A3" activePane="bottomLeft" state="frozen"/>
      <selection pane="bottomLeft" activeCell="H46" sqref="H46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0.7109375" style="177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80" t="s">
        <v>138</v>
      </c>
      <c r="C2" s="680"/>
      <c r="D2" s="680"/>
      <c r="E2" s="680"/>
      <c r="F2" s="680"/>
      <c r="G2" s="680"/>
      <c r="I2" s="679" t="s">
        <v>1986</v>
      </c>
      <c r="J2" s="679"/>
    </row>
    <row r="3" spans="2:10" ht="15.75" hidden="1" customHeight="1" outlineLevel="1">
      <c r="B3" s="681" t="s">
        <v>19</v>
      </c>
      <c r="C3" s="681"/>
      <c r="D3" s="681"/>
      <c r="E3" s="681"/>
      <c r="F3" s="681"/>
      <c r="G3" s="681"/>
    </row>
    <row r="4" spans="2:10" ht="15.75" hidden="1" customHeight="1" outlineLevel="1">
      <c r="B4" s="67"/>
      <c r="C4" s="127" t="s">
        <v>20</v>
      </c>
      <c r="D4" s="78"/>
      <c r="E4" s="678">
        <v>450</v>
      </c>
      <c r="F4" s="678"/>
      <c r="G4" s="73"/>
    </row>
    <row r="5" spans="2:10" ht="15.75" hidden="1" customHeight="1" outlineLevel="1">
      <c r="B5" s="67"/>
      <c r="C5" s="127" t="s">
        <v>21</v>
      </c>
      <c r="D5" s="78"/>
      <c r="E5" s="678">
        <v>370</v>
      </c>
      <c r="F5" s="678"/>
      <c r="G5" s="73"/>
    </row>
    <row r="6" spans="2:10" ht="15.75" hidden="1" customHeight="1" outlineLevel="1">
      <c r="B6" s="67"/>
      <c r="C6" s="127" t="s">
        <v>22</v>
      </c>
      <c r="D6" s="78"/>
      <c r="E6" s="678">
        <v>100</v>
      </c>
      <c r="F6" s="678"/>
      <c r="G6" s="73"/>
    </row>
    <row r="7" spans="2:10" ht="15.75" hidden="1" customHeight="1" outlineLevel="1">
      <c r="B7" s="67"/>
      <c r="C7" s="127" t="s">
        <v>23</v>
      </c>
      <c r="D7" s="78"/>
      <c r="E7" s="678">
        <v>40</v>
      </c>
      <c r="F7" s="678"/>
      <c r="G7" s="73"/>
    </row>
    <row r="8" spans="2:10" ht="15.75" hidden="1" customHeight="1" outlineLevel="1">
      <c r="B8" s="67"/>
      <c r="C8" s="127" t="s">
        <v>24</v>
      </c>
      <c r="D8" s="78"/>
      <c r="E8" s="678">
        <v>30</v>
      </c>
      <c r="F8" s="678"/>
      <c r="G8" s="73"/>
    </row>
    <row r="9" spans="2:10" ht="15.75" hidden="1" customHeight="1" outlineLevel="1">
      <c r="B9" s="67"/>
      <c r="C9" s="127" t="s">
        <v>40</v>
      </c>
      <c r="D9" s="78"/>
      <c r="E9" s="678">
        <v>22</v>
      </c>
      <c r="F9" s="678"/>
      <c r="G9" s="73"/>
    </row>
    <row r="10" spans="2:10" ht="15.75" hidden="1" customHeight="1" outlineLevel="1">
      <c r="B10" s="67"/>
      <c r="C10" s="127" t="s">
        <v>25</v>
      </c>
      <c r="D10" s="78"/>
      <c r="E10" s="678">
        <v>270</v>
      </c>
      <c r="F10" s="678"/>
      <c r="G10" s="73"/>
    </row>
    <row r="11" spans="2:10" ht="15.75" hidden="1" customHeight="1" outlineLevel="1">
      <c r="B11" s="67"/>
      <c r="C11" s="127" t="s">
        <v>26</v>
      </c>
      <c r="D11" s="78"/>
      <c r="E11" s="678">
        <v>3</v>
      </c>
      <c r="F11" s="678"/>
      <c r="G11" s="73"/>
    </row>
    <row r="12" spans="2:10" ht="15.75" hidden="1" customHeight="1" outlineLevel="1">
      <c r="B12" s="67"/>
      <c r="C12" s="127" t="s">
        <v>27</v>
      </c>
      <c r="D12" s="78"/>
      <c r="E12" s="678" t="s">
        <v>217</v>
      </c>
      <c r="F12" s="678"/>
      <c r="G12" s="73"/>
    </row>
    <row r="13" spans="2:10" ht="15.75" hidden="1" customHeight="1" outlineLevel="1">
      <c r="B13" s="67"/>
      <c r="C13" s="127" t="s">
        <v>28</v>
      </c>
      <c r="D13" s="78"/>
      <c r="E13" s="678">
        <v>4</v>
      </c>
      <c r="F13" s="678"/>
      <c r="G13" s="73"/>
    </row>
    <row r="14" spans="2:10" ht="15.75" hidden="1" customHeight="1" outlineLevel="1">
      <c r="B14" s="67"/>
      <c r="C14" s="127" t="s">
        <v>29</v>
      </c>
      <c r="D14" s="78"/>
      <c r="E14" s="678">
        <v>5</v>
      </c>
      <c r="F14" s="678"/>
      <c r="G14" s="73"/>
    </row>
    <row r="15" spans="2:10" ht="15.75" hidden="1" customHeight="1" outlineLevel="1">
      <c r="B15" s="67"/>
      <c r="C15" s="127" t="s">
        <v>30</v>
      </c>
      <c r="D15" s="78"/>
      <c r="E15" s="678">
        <v>30</v>
      </c>
      <c r="F15" s="678"/>
      <c r="G15" s="73"/>
    </row>
    <row r="16" spans="2:10" ht="15.75" hidden="1" customHeight="1" outlineLevel="1">
      <c r="B16" s="67"/>
      <c r="C16" s="127" t="s">
        <v>31</v>
      </c>
      <c r="D16" s="78"/>
      <c r="E16" s="678">
        <v>381</v>
      </c>
      <c r="F16" s="678"/>
      <c r="G16" s="73"/>
    </row>
    <row r="17" spans="2:7" ht="15.75" hidden="1" customHeight="1" outlineLevel="1">
      <c r="B17" s="67"/>
      <c r="C17" s="127" t="s">
        <v>32</v>
      </c>
      <c r="D17" s="78"/>
      <c r="E17" s="678" t="s">
        <v>218</v>
      </c>
      <c r="F17" s="678"/>
      <c r="G17" s="73"/>
    </row>
    <row r="18" spans="2:7" ht="15.75" hidden="1" customHeight="1" outlineLevel="1">
      <c r="B18" s="67"/>
      <c r="C18" s="127" t="s">
        <v>34</v>
      </c>
      <c r="D18" s="78"/>
      <c r="E18" s="678" t="s">
        <v>219</v>
      </c>
      <c r="F18" s="678"/>
      <c r="G18" s="73"/>
    </row>
    <row r="19" spans="2:7" ht="15.75" hidden="1" customHeight="1" outlineLevel="1">
      <c r="B19" s="67"/>
      <c r="C19" s="127" t="s">
        <v>41</v>
      </c>
      <c r="D19" s="78"/>
      <c r="E19" s="678" t="s">
        <v>36</v>
      </c>
      <c r="F19" s="678"/>
      <c r="G19" s="73"/>
    </row>
    <row r="20" spans="2:7" ht="15.75" hidden="1" customHeight="1" outlineLevel="1">
      <c r="B20" s="67"/>
      <c r="C20" s="135" t="s">
        <v>37</v>
      </c>
      <c r="D20" s="78"/>
      <c r="E20" s="678" t="s">
        <v>221</v>
      </c>
      <c r="F20" s="678"/>
      <c r="G20" s="73"/>
    </row>
    <row r="21" spans="2:7" ht="15.75" hidden="1" customHeight="1" outlineLevel="1">
      <c r="B21" s="67"/>
      <c r="C21" s="135" t="s">
        <v>39</v>
      </c>
      <c r="D21" s="78"/>
      <c r="E21" s="678">
        <v>30</v>
      </c>
      <c r="F21" s="678"/>
      <c r="G21" s="73"/>
    </row>
    <row r="22" spans="2:7" ht="15.75" customHeight="1" collapsed="1">
      <c r="B22" s="69"/>
      <c r="C22" s="70"/>
      <c r="D22" s="178"/>
      <c r="E22" s="70"/>
      <c r="F22" s="70"/>
      <c r="G22" s="71"/>
    </row>
    <row r="23" spans="2:7" ht="15.75" customHeight="1" outlineLevel="1">
      <c r="B23" s="64" t="s">
        <v>43</v>
      </c>
      <c r="C23" s="213" t="s">
        <v>48</v>
      </c>
      <c r="D23" s="175" t="s">
        <v>1</v>
      </c>
      <c r="E23" s="130" t="s">
        <v>1</v>
      </c>
      <c r="F23" s="130" t="s">
        <v>44</v>
      </c>
      <c r="G23" s="65" t="s">
        <v>45</v>
      </c>
    </row>
    <row r="24" spans="2:7" ht="15.75" customHeight="1" outlineLevel="1">
      <c r="B24" s="128">
        <v>1410</v>
      </c>
      <c r="C24" s="127" t="s">
        <v>223</v>
      </c>
      <c r="D24" s="165">
        <v>1223</v>
      </c>
      <c r="E24" s="168">
        <f>D24*'Прайс-лист'!I3*(1-'Прайс-лист'!$E$3)</f>
        <v>978.40000000000009</v>
      </c>
      <c r="F24" s="128"/>
      <c r="G24" s="169">
        <f>E24</f>
        <v>978.40000000000009</v>
      </c>
    </row>
    <row r="25" spans="2:7" ht="15.75" hidden="1" customHeight="1" outlineLevel="2">
      <c r="B25" s="686" t="s">
        <v>1768</v>
      </c>
      <c r="C25" s="686"/>
      <c r="D25" s="686"/>
      <c r="E25" s="686"/>
      <c r="F25" s="686"/>
      <c r="G25" s="686"/>
    </row>
    <row r="26" spans="2:7" ht="200.25" hidden="1" customHeight="1" outlineLevel="2">
      <c r="B26" s="128"/>
      <c r="C26" s="685" t="s">
        <v>2055</v>
      </c>
      <c r="D26" s="685"/>
      <c r="E26" s="685"/>
      <c r="F26" s="685"/>
      <c r="G26" s="685"/>
    </row>
    <row r="27" spans="2:7" ht="15.75" customHeight="1" outlineLevel="1" collapsed="1">
      <c r="B27" s="686" t="s">
        <v>3</v>
      </c>
      <c r="C27" s="686"/>
      <c r="D27" s="686"/>
      <c r="E27" s="686"/>
      <c r="F27" s="686"/>
      <c r="G27" s="686"/>
    </row>
    <row r="28" spans="2:7" ht="15.75" customHeight="1" outlineLevel="1">
      <c r="B28" s="133">
        <v>2002</v>
      </c>
      <c r="C28" s="131" t="s">
        <v>136</v>
      </c>
      <c r="D28" s="167">
        <v>23</v>
      </c>
      <c r="E28" s="168">
        <f>D28*'Прайс-лист'!I3*(1-'Прайс-лист'!$E$3)</f>
        <v>18.400000000000002</v>
      </c>
      <c r="F28" s="137">
        <v>0</v>
      </c>
      <c r="G28" s="169">
        <f>E28*F28</f>
        <v>0</v>
      </c>
    </row>
    <row r="29" spans="2:7" ht="15.75" customHeight="1" outlineLevel="1">
      <c r="B29" s="721" t="s">
        <v>6</v>
      </c>
      <c r="C29" s="721"/>
      <c r="D29" s="721"/>
      <c r="E29" s="721"/>
      <c r="F29" s="721"/>
      <c r="G29" s="721"/>
    </row>
    <row r="30" spans="2:7" ht="15.75" customHeight="1" outlineLevel="1">
      <c r="B30" s="133">
        <v>4144</v>
      </c>
      <c r="C30" s="419" t="s">
        <v>1984</v>
      </c>
      <c r="D30" s="167">
        <v>23</v>
      </c>
      <c r="E30" s="168">
        <f>D30*'Прайс-лист'!I3*(1-'Прайс-лист'!$E$3)</f>
        <v>18.400000000000002</v>
      </c>
      <c r="F30" s="137">
        <v>0</v>
      </c>
      <c r="G30" s="169">
        <f>E30*F30</f>
        <v>0</v>
      </c>
    </row>
    <row r="31" spans="2:7" ht="15.75" customHeight="1" outlineLevel="1">
      <c r="B31" s="133">
        <v>4281</v>
      </c>
      <c r="C31" s="131" t="s">
        <v>137</v>
      </c>
      <c r="D31" s="167">
        <v>71</v>
      </c>
      <c r="E31" s="168">
        <f>D31*'Прайс-лист'!I3*(1-'Прайс-лист'!$E$3)</f>
        <v>56.800000000000004</v>
      </c>
      <c r="F31" s="137">
        <v>0</v>
      </c>
      <c r="G31" s="169">
        <f>E31*F31</f>
        <v>0</v>
      </c>
    </row>
    <row r="32" spans="2:7" ht="15.75" customHeight="1" outlineLevel="1">
      <c r="B32" s="3"/>
      <c r="C32" s="52"/>
      <c r="D32" s="176"/>
      <c r="E32" s="1"/>
      <c r="F32" s="27" t="s">
        <v>11</v>
      </c>
      <c r="G32" s="170">
        <f>SUM(G24:G31)</f>
        <v>978.40000000000009</v>
      </c>
    </row>
  </sheetData>
  <mergeCells count="25">
    <mergeCell ref="I2:J2"/>
    <mergeCell ref="E17:F17"/>
    <mergeCell ref="E18:F18"/>
    <mergeCell ref="B29:G29"/>
    <mergeCell ref="C26:G26"/>
    <mergeCell ref="B27:G27"/>
    <mergeCell ref="E21:F21"/>
    <mergeCell ref="E20:F20"/>
    <mergeCell ref="E19:F19"/>
    <mergeCell ref="B25:G25"/>
    <mergeCell ref="E14:F14"/>
    <mergeCell ref="E15:F15"/>
    <mergeCell ref="E16:F16"/>
    <mergeCell ref="E13:F13"/>
    <mergeCell ref="B2:G2"/>
    <mergeCell ref="B3:G3"/>
    <mergeCell ref="E9:F9"/>
    <mergeCell ref="E10:F10"/>
    <mergeCell ref="E11:F11"/>
    <mergeCell ref="E12:F12"/>
    <mergeCell ref="E4:F4"/>
    <mergeCell ref="E5:F5"/>
    <mergeCell ref="E6:F6"/>
    <mergeCell ref="E7:F7"/>
    <mergeCell ref="E8:F8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0"/>
  </sheetPr>
  <dimension ref="B2:K31"/>
  <sheetViews>
    <sheetView showGridLines="0" workbookViewId="0">
      <pane ySplit="2" topLeftCell="A3" activePane="bottomLeft" state="frozen"/>
      <selection pane="bottomLeft" activeCell="G41" sqref="G41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0.7109375" style="177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80" t="s">
        <v>232</v>
      </c>
      <c r="C2" s="680"/>
      <c r="D2" s="680"/>
      <c r="E2" s="680"/>
      <c r="F2" s="680"/>
      <c r="G2" s="680"/>
      <c r="I2" s="679" t="s">
        <v>1986</v>
      </c>
      <c r="J2" s="679"/>
    </row>
    <row r="3" spans="2:10" ht="15.75" hidden="1" customHeight="1" outlineLevel="1">
      <c r="B3" s="681" t="s">
        <v>19</v>
      </c>
      <c r="C3" s="681"/>
      <c r="D3" s="681"/>
      <c r="E3" s="681"/>
      <c r="F3" s="681"/>
      <c r="G3" s="681"/>
    </row>
    <row r="4" spans="2:10" ht="15.75" hidden="1" customHeight="1" outlineLevel="1">
      <c r="B4" s="67"/>
      <c r="C4" s="127" t="s">
        <v>20</v>
      </c>
      <c r="D4" s="78"/>
      <c r="E4" s="678">
        <v>380</v>
      </c>
      <c r="F4" s="678"/>
      <c r="G4" s="73"/>
    </row>
    <row r="5" spans="2:10" ht="15.75" hidden="1" customHeight="1" outlineLevel="1">
      <c r="B5" s="67"/>
      <c r="C5" s="127" t="s">
        <v>21</v>
      </c>
      <c r="D5" s="78"/>
      <c r="E5" s="678">
        <v>300</v>
      </c>
      <c r="F5" s="678"/>
      <c r="G5" s="73"/>
    </row>
    <row r="6" spans="2:10" ht="15.75" hidden="1" customHeight="1" outlineLevel="1">
      <c r="B6" s="67"/>
      <c r="C6" s="127" t="s">
        <v>22</v>
      </c>
      <c r="D6" s="78"/>
      <c r="E6" s="678">
        <v>100</v>
      </c>
      <c r="F6" s="678"/>
      <c r="G6" s="73"/>
    </row>
    <row r="7" spans="2:10" ht="15.75" hidden="1" customHeight="1" outlineLevel="1">
      <c r="B7" s="67"/>
      <c r="C7" s="127" t="s">
        <v>23</v>
      </c>
      <c r="D7" s="78"/>
      <c r="E7" s="678">
        <v>40</v>
      </c>
      <c r="F7" s="678"/>
      <c r="G7" s="73"/>
    </row>
    <row r="8" spans="2:10" ht="15.75" hidden="1" customHeight="1" outlineLevel="1">
      <c r="B8" s="67"/>
      <c r="C8" s="127" t="s">
        <v>24</v>
      </c>
      <c r="D8" s="78"/>
      <c r="E8" s="678">
        <v>30</v>
      </c>
      <c r="F8" s="678"/>
      <c r="G8" s="73"/>
    </row>
    <row r="9" spans="2:10" ht="15.75" hidden="1" customHeight="1" outlineLevel="1">
      <c r="B9" s="67"/>
      <c r="C9" s="127" t="s">
        <v>40</v>
      </c>
      <c r="D9" s="78"/>
      <c r="E9" s="678">
        <v>19</v>
      </c>
      <c r="F9" s="678"/>
      <c r="G9" s="73"/>
    </row>
    <row r="10" spans="2:10" ht="15.75" hidden="1" customHeight="1" outlineLevel="1">
      <c r="B10" s="67"/>
      <c r="C10" s="127" t="s">
        <v>25</v>
      </c>
      <c r="D10" s="78"/>
      <c r="E10" s="678">
        <v>220</v>
      </c>
      <c r="F10" s="678"/>
      <c r="G10" s="73"/>
    </row>
    <row r="11" spans="2:10" ht="15.75" hidden="1" customHeight="1" outlineLevel="1">
      <c r="B11" s="67"/>
      <c r="C11" s="127" t="s">
        <v>26</v>
      </c>
      <c r="D11" s="78"/>
      <c r="E11" s="678">
        <v>2</v>
      </c>
      <c r="F11" s="678"/>
      <c r="G11" s="73"/>
    </row>
    <row r="12" spans="2:10" ht="15.75" hidden="1" customHeight="1" outlineLevel="1">
      <c r="B12" s="67"/>
      <c r="C12" s="127" t="s">
        <v>27</v>
      </c>
      <c r="D12" s="78"/>
      <c r="E12" s="678" t="s">
        <v>217</v>
      </c>
      <c r="F12" s="678"/>
      <c r="G12" s="73"/>
    </row>
    <row r="13" spans="2:10" ht="15.75" hidden="1" customHeight="1" outlineLevel="1">
      <c r="B13" s="67"/>
      <c r="C13" s="127" t="s">
        <v>28</v>
      </c>
      <c r="D13" s="78"/>
      <c r="E13" s="678">
        <v>3</v>
      </c>
      <c r="F13" s="678"/>
      <c r="G13" s="73"/>
    </row>
    <row r="14" spans="2:10" ht="15.75" hidden="1" customHeight="1" outlineLevel="1">
      <c r="B14" s="67"/>
      <c r="C14" s="127" t="s">
        <v>29</v>
      </c>
      <c r="D14" s="78"/>
      <c r="E14" s="678">
        <v>4</v>
      </c>
      <c r="F14" s="678"/>
      <c r="G14" s="73"/>
    </row>
    <row r="15" spans="2:10" ht="15.75" hidden="1" customHeight="1" outlineLevel="1">
      <c r="B15" s="67"/>
      <c r="C15" s="127" t="s">
        <v>30</v>
      </c>
      <c r="D15" s="78"/>
      <c r="E15" s="678">
        <v>25</v>
      </c>
      <c r="F15" s="678"/>
      <c r="G15" s="73"/>
    </row>
    <row r="16" spans="2:10" ht="15.75" hidden="1" customHeight="1" outlineLevel="1">
      <c r="B16" s="67"/>
      <c r="C16" s="127" t="s">
        <v>31</v>
      </c>
      <c r="D16" s="78"/>
      <c r="E16" s="678">
        <v>381</v>
      </c>
      <c r="F16" s="678"/>
      <c r="G16" s="73"/>
    </row>
    <row r="17" spans="2:11" ht="15.75" hidden="1" customHeight="1" outlineLevel="1">
      <c r="B17" s="67"/>
      <c r="C17" s="127" t="s">
        <v>32</v>
      </c>
      <c r="D17" s="78"/>
      <c r="E17" s="678" t="s">
        <v>218</v>
      </c>
      <c r="F17" s="678"/>
      <c r="G17" s="73"/>
    </row>
    <row r="18" spans="2:11" ht="15.75" hidden="1" customHeight="1" outlineLevel="1">
      <c r="B18" s="67"/>
      <c r="C18" s="127" t="s">
        <v>34</v>
      </c>
      <c r="D18" s="78"/>
      <c r="E18" s="678" t="s">
        <v>219</v>
      </c>
      <c r="F18" s="678"/>
      <c r="G18" s="73"/>
    </row>
    <row r="19" spans="2:11" ht="15.75" hidden="1" customHeight="1" outlineLevel="1">
      <c r="B19" s="67"/>
      <c r="C19" s="127" t="s">
        <v>41</v>
      </c>
      <c r="D19" s="78"/>
      <c r="E19" s="678" t="s">
        <v>36</v>
      </c>
      <c r="F19" s="678"/>
      <c r="G19" s="73"/>
    </row>
    <row r="20" spans="2:11" ht="15.75" hidden="1" customHeight="1" outlineLevel="1">
      <c r="B20" s="67"/>
      <c r="C20" s="135" t="s">
        <v>37</v>
      </c>
      <c r="D20" s="78"/>
      <c r="E20" s="678" t="s">
        <v>220</v>
      </c>
      <c r="F20" s="678"/>
      <c r="G20" s="73"/>
    </row>
    <row r="21" spans="2:11" ht="15.75" hidden="1" customHeight="1" outlineLevel="1">
      <c r="B21" s="67"/>
      <c r="C21" s="135" t="s">
        <v>39</v>
      </c>
      <c r="D21" s="78"/>
      <c r="E21" s="678">
        <v>27</v>
      </c>
      <c r="F21" s="678"/>
      <c r="G21" s="73"/>
    </row>
    <row r="22" spans="2:11" ht="15.75" customHeight="1" collapsed="1">
      <c r="B22" s="69"/>
      <c r="C22" s="70"/>
      <c r="D22" s="178"/>
      <c r="E22" s="70"/>
      <c r="F22" s="70"/>
      <c r="G22" s="71"/>
    </row>
    <row r="23" spans="2:11" ht="15.75" customHeight="1" outlineLevel="1">
      <c r="B23" s="64" t="s">
        <v>43</v>
      </c>
      <c r="C23" s="213" t="s">
        <v>48</v>
      </c>
      <c r="D23" s="175" t="s">
        <v>1</v>
      </c>
      <c r="E23" s="130" t="s">
        <v>1</v>
      </c>
      <c r="F23" s="130" t="s">
        <v>44</v>
      </c>
      <c r="G23" s="65" t="s">
        <v>45</v>
      </c>
    </row>
    <row r="24" spans="2:11" ht="15.75" customHeight="1" outlineLevel="1">
      <c r="B24" s="128">
        <v>1430</v>
      </c>
      <c r="C24" s="127" t="s">
        <v>223</v>
      </c>
      <c r="D24" s="165">
        <v>1259</v>
      </c>
      <c r="E24" s="168">
        <f>D24*'Прайс-лист'!I3*(1-'Прайс-лист'!$E$3)</f>
        <v>1007.2</v>
      </c>
      <c r="F24" s="128"/>
      <c r="G24" s="169">
        <f>E24</f>
        <v>1007.2</v>
      </c>
    </row>
    <row r="25" spans="2:11" ht="15.75" hidden="1" customHeight="1" outlineLevel="2">
      <c r="B25" s="686" t="s">
        <v>1768</v>
      </c>
      <c r="C25" s="686"/>
      <c r="D25" s="686"/>
      <c r="E25" s="686"/>
      <c r="F25" s="686"/>
      <c r="G25" s="686"/>
    </row>
    <row r="26" spans="2:11" ht="207.75" hidden="1" customHeight="1" outlineLevel="2">
      <c r="B26" s="128"/>
      <c r="C26" s="685" t="s">
        <v>2054</v>
      </c>
      <c r="D26" s="685"/>
      <c r="E26" s="685"/>
      <c r="F26" s="685"/>
      <c r="G26" s="685"/>
    </row>
    <row r="27" spans="2:11" ht="15.75" customHeight="1" outlineLevel="1" collapsed="1">
      <c r="B27" s="686" t="s">
        <v>3</v>
      </c>
      <c r="C27" s="686"/>
      <c r="D27" s="686"/>
      <c r="E27" s="686"/>
      <c r="F27" s="686"/>
      <c r="G27" s="686"/>
    </row>
    <row r="28" spans="2:11" ht="15.75" customHeight="1" outlineLevel="1">
      <c r="B28" s="133">
        <v>2002</v>
      </c>
      <c r="C28" s="131" t="s">
        <v>136</v>
      </c>
      <c r="D28" s="179">
        <v>23</v>
      </c>
      <c r="E28" s="168">
        <f>D28*'Прайс-лист'!I3*(1-'Прайс-лист'!$E$3)</f>
        <v>18.400000000000002</v>
      </c>
      <c r="F28" s="137">
        <v>0</v>
      </c>
      <c r="G28" s="169">
        <f>E28*F28</f>
        <v>0</v>
      </c>
    </row>
    <row r="29" spans="2:11" ht="15.75" customHeight="1" outlineLevel="1">
      <c r="B29" s="721" t="s">
        <v>6</v>
      </c>
      <c r="C29" s="721"/>
      <c r="D29" s="721"/>
      <c r="E29" s="721"/>
      <c r="F29" s="721"/>
      <c r="G29" s="721"/>
      <c r="K29" s="164"/>
    </row>
    <row r="30" spans="2:11" ht="15.75" customHeight="1" outlineLevel="1">
      <c r="B30" s="133">
        <v>4144</v>
      </c>
      <c r="C30" s="419" t="s">
        <v>1984</v>
      </c>
      <c r="D30" s="179">
        <v>23</v>
      </c>
      <c r="E30" s="168">
        <f>D30*'Прайс-лист'!I3*(1-'Прайс-лист'!$E$3)</f>
        <v>18.400000000000002</v>
      </c>
      <c r="F30" s="137">
        <v>0</v>
      </c>
      <c r="G30" s="169">
        <f>E30*F30</f>
        <v>0</v>
      </c>
    </row>
    <row r="31" spans="2:11" ht="15.75" customHeight="1" outlineLevel="1">
      <c r="B31" s="3"/>
      <c r="C31" s="52"/>
      <c r="D31" s="176"/>
      <c r="E31" s="1"/>
      <c r="F31" s="27" t="s">
        <v>11</v>
      </c>
      <c r="G31" s="170">
        <f>SUM(G24:G30)</f>
        <v>1007.2</v>
      </c>
    </row>
  </sheetData>
  <mergeCells count="25">
    <mergeCell ref="I2:J2"/>
    <mergeCell ref="B29:G29"/>
    <mergeCell ref="C26:G26"/>
    <mergeCell ref="B27:G27"/>
    <mergeCell ref="E21:F21"/>
    <mergeCell ref="E20:F20"/>
    <mergeCell ref="B25:G25"/>
    <mergeCell ref="E19:F19"/>
    <mergeCell ref="E9:F9"/>
    <mergeCell ref="E8:F8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7:F7"/>
    <mergeCell ref="B2:G2"/>
    <mergeCell ref="B3:G3"/>
    <mergeCell ref="E4:F4"/>
    <mergeCell ref="E5:F5"/>
    <mergeCell ref="E6:F6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workbookViewId="0">
      <pane ySplit="2" topLeftCell="A3" activePane="bottomLeft" state="frozen"/>
      <selection pane="bottomLeft" activeCell="G41" sqref="G41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0.7109375" style="177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80" t="s">
        <v>135</v>
      </c>
      <c r="C2" s="680"/>
      <c r="D2" s="680"/>
      <c r="E2" s="680"/>
      <c r="F2" s="680"/>
      <c r="G2" s="680"/>
      <c r="I2" s="679" t="s">
        <v>1986</v>
      </c>
      <c r="J2" s="679"/>
    </row>
    <row r="3" spans="2:10" ht="15.75" hidden="1" customHeight="1" outlineLevel="1">
      <c r="B3" s="681" t="s">
        <v>19</v>
      </c>
      <c r="C3" s="681"/>
      <c r="D3" s="681"/>
      <c r="E3" s="681"/>
      <c r="F3" s="681"/>
      <c r="G3" s="681"/>
    </row>
    <row r="4" spans="2:10" ht="15.75" hidden="1" customHeight="1" outlineLevel="1">
      <c r="B4" s="67"/>
      <c r="C4" s="127" t="s">
        <v>20</v>
      </c>
      <c r="D4" s="78"/>
      <c r="E4" s="678">
        <v>380</v>
      </c>
      <c r="F4" s="678"/>
      <c r="G4" s="73"/>
    </row>
    <row r="5" spans="2:10" ht="15.75" hidden="1" customHeight="1" outlineLevel="1">
      <c r="B5" s="67"/>
      <c r="C5" s="127" t="s">
        <v>21</v>
      </c>
      <c r="D5" s="78"/>
      <c r="E5" s="678">
        <v>300</v>
      </c>
      <c r="F5" s="678"/>
      <c r="G5" s="73"/>
    </row>
    <row r="6" spans="2:10" ht="15.75" hidden="1" customHeight="1" outlineLevel="1">
      <c r="B6" s="67"/>
      <c r="C6" s="127" t="s">
        <v>22</v>
      </c>
      <c r="D6" s="78"/>
      <c r="E6" s="678">
        <v>100</v>
      </c>
      <c r="F6" s="678"/>
      <c r="G6" s="73"/>
    </row>
    <row r="7" spans="2:10" ht="15.75" hidden="1" customHeight="1" outlineLevel="1">
      <c r="B7" s="67"/>
      <c r="C7" s="127" t="s">
        <v>23</v>
      </c>
      <c r="D7" s="78"/>
      <c r="E7" s="678">
        <v>40</v>
      </c>
      <c r="F7" s="678"/>
      <c r="G7" s="73"/>
    </row>
    <row r="8" spans="2:10" ht="15.75" hidden="1" customHeight="1" outlineLevel="1">
      <c r="B8" s="67"/>
      <c r="C8" s="127" t="s">
        <v>24</v>
      </c>
      <c r="D8" s="78"/>
      <c r="E8" s="678">
        <v>30</v>
      </c>
      <c r="F8" s="678"/>
      <c r="G8" s="73"/>
    </row>
    <row r="9" spans="2:10" ht="15.75" hidden="1" customHeight="1" outlineLevel="1">
      <c r="B9" s="67"/>
      <c r="C9" s="127" t="s">
        <v>40</v>
      </c>
      <c r="D9" s="78"/>
      <c r="E9" s="678">
        <v>19</v>
      </c>
      <c r="F9" s="678"/>
      <c r="G9" s="73"/>
    </row>
    <row r="10" spans="2:10" ht="15.75" hidden="1" customHeight="1" outlineLevel="1">
      <c r="B10" s="67"/>
      <c r="C10" s="127" t="s">
        <v>25</v>
      </c>
      <c r="D10" s="78"/>
      <c r="E10" s="678">
        <v>220</v>
      </c>
      <c r="F10" s="678"/>
      <c r="G10" s="73"/>
    </row>
    <row r="11" spans="2:10" ht="15.75" hidden="1" customHeight="1" outlineLevel="1">
      <c r="B11" s="67"/>
      <c r="C11" s="127" t="s">
        <v>26</v>
      </c>
      <c r="D11" s="78"/>
      <c r="E11" s="678">
        <v>2</v>
      </c>
      <c r="F11" s="678"/>
      <c r="G11" s="73"/>
    </row>
    <row r="12" spans="2:10" ht="15.75" hidden="1" customHeight="1" outlineLevel="1">
      <c r="B12" s="67"/>
      <c r="C12" s="127" t="s">
        <v>27</v>
      </c>
      <c r="D12" s="78"/>
      <c r="E12" s="678" t="s">
        <v>217</v>
      </c>
      <c r="F12" s="678"/>
      <c r="G12" s="73"/>
    </row>
    <row r="13" spans="2:10" ht="15.75" hidden="1" customHeight="1" outlineLevel="1">
      <c r="B13" s="67"/>
      <c r="C13" s="127" t="s">
        <v>28</v>
      </c>
      <c r="D13" s="78"/>
      <c r="E13" s="678">
        <v>3</v>
      </c>
      <c r="F13" s="678"/>
      <c r="G13" s="73"/>
    </row>
    <row r="14" spans="2:10" ht="15.75" hidden="1" customHeight="1" outlineLevel="1">
      <c r="B14" s="67"/>
      <c r="C14" s="127" t="s">
        <v>29</v>
      </c>
      <c r="D14" s="78"/>
      <c r="E14" s="678">
        <v>4</v>
      </c>
      <c r="F14" s="678"/>
      <c r="G14" s="73"/>
    </row>
    <row r="15" spans="2:10" ht="15.75" hidden="1" customHeight="1" outlineLevel="1">
      <c r="B15" s="67"/>
      <c r="C15" s="127" t="s">
        <v>30</v>
      </c>
      <c r="D15" s="78"/>
      <c r="E15" s="678">
        <v>25</v>
      </c>
      <c r="F15" s="678"/>
      <c r="G15" s="73"/>
    </row>
    <row r="16" spans="2:10" ht="15.75" hidden="1" customHeight="1" outlineLevel="1">
      <c r="B16" s="67"/>
      <c r="C16" s="127" t="s">
        <v>31</v>
      </c>
      <c r="D16" s="78"/>
      <c r="E16" s="678">
        <v>381</v>
      </c>
      <c r="F16" s="678"/>
      <c r="G16" s="73"/>
    </row>
    <row r="17" spans="2:7" ht="15.75" hidden="1" customHeight="1" outlineLevel="1">
      <c r="B17" s="67"/>
      <c r="C17" s="127" t="s">
        <v>32</v>
      </c>
      <c r="D17" s="78"/>
      <c r="E17" s="678" t="s">
        <v>218</v>
      </c>
      <c r="F17" s="678"/>
      <c r="G17" s="73"/>
    </row>
    <row r="18" spans="2:7" ht="15.75" hidden="1" customHeight="1" outlineLevel="1">
      <c r="B18" s="67"/>
      <c r="C18" s="127" t="s">
        <v>34</v>
      </c>
      <c r="D18" s="78"/>
      <c r="E18" s="678" t="s">
        <v>219</v>
      </c>
      <c r="F18" s="678"/>
      <c r="G18" s="73"/>
    </row>
    <row r="19" spans="2:7" ht="15.75" hidden="1" customHeight="1" outlineLevel="1">
      <c r="B19" s="67"/>
      <c r="C19" s="127" t="s">
        <v>41</v>
      </c>
      <c r="D19" s="78"/>
      <c r="E19" s="678" t="s">
        <v>36</v>
      </c>
      <c r="F19" s="678"/>
      <c r="G19" s="73"/>
    </row>
    <row r="20" spans="2:7" ht="15.75" hidden="1" customHeight="1" outlineLevel="1">
      <c r="B20" s="67"/>
      <c r="C20" s="135" t="s">
        <v>37</v>
      </c>
      <c r="D20" s="78"/>
      <c r="E20" s="678" t="s">
        <v>220</v>
      </c>
      <c r="F20" s="678"/>
      <c r="G20" s="73"/>
    </row>
    <row r="21" spans="2:7" ht="15.75" hidden="1" customHeight="1" outlineLevel="1">
      <c r="B21" s="67"/>
      <c r="C21" s="135" t="s">
        <v>39</v>
      </c>
      <c r="D21" s="78"/>
      <c r="E21" s="678">
        <v>27</v>
      </c>
      <c r="F21" s="678"/>
      <c r="G21" s="73"/>
    </row>
    <row r="22" spans="2:7" ht="15.75" customHeight="1" collapsed="1">
      <c r="B22" s="69"/>
      <c r="C22" s="70"/>
      <c r="D22" s="178"/>
      <c r="E22" s="70"/>
      <c r="F22" s="70"/>
      <c r="G22" s="71"/>
    </row>
    <row r="23" spans="2:7" ht="15.75" customHeight="1" outlineLevel="1">
      <c r="B23" s="64" t="s">
        <v>43</v>
      </c>
      <c r="C23" s="213" t="s">
        <v>48</v>
      </c>
      <c r="D23" s="175" t="s">
        <v>1</v>
      </c>
      <c r="E23" s="130" t="s">
        <v>1</v>
      </c>
      <c r="F23" s="130" t="s">
        <v>44</v>
      </c>
      <c r="G23" s="65" t="s">
        <v>45</v>
      </c>
    </row>
    <row r="24" spans="2:7" ht="15.75" customHeight="1" outlineLevel="1">
      <c r="B24" s="128">
        <v>1400</v>
      </c>
      <c r="C24" s="127" t="s">
        <v>223</v>
      </c>
      <c r="D24" s="165">
        <v>1097</v>
      </c>
      <c r="E24" s="168">
        <f>D24*'Прайс-лист'!I3*(1-'Прайс-лист'!$E$3)</f>
        <v>877.6</v>
      </c>
      <c r="F24" s="128"/>
      <c r="G24" s="169">
        <f>E24</f>
        <v>877.6</v>
      </c>
    </row>
    <row r="25" spans="2:7" ht="15.75" hidden="1" customHeight="1" outlineLevel="2">
      <c r="B25" s="686" t="s">
        <v>1768</v>
      </c>
      <c r="C25" s="686"/>
      <c r="D25" s="686"/>
      <c r="E25" s="686"/>
      <c r="F25" s="686"/>
      <c r="G25" s="686"/>
    </row>
    <row r="26" spans="2:7" ht="197.25" hidden="1" customHeight="1" outlineLevel="2">
      <c r="B26" s="128"/>
      <c r="C26" s="685" t="s">
        <v>2055</v>
      </c>
      <c r="D26" s="685"/>
      <c r="E26" s="685"/>
      <c r="F26" s="685"/>
      <c r="G26" s="685"/>
    </row>
    <row r="27" spans="2:7" ht="15.75" customHeight="1" outlineLevel="1" collapsed="1">
      <c r="B27" s="686" t="s">
        <v>3</v>
      </c>
      <c r="C27" s="686"/>
      <c r="D27" s="686"/>
      <c r="E27" s="686"/>
      <c r="F27" s="686"/>
      <c r="G27" s="686"/>
    </row>
    <row r="28" spans="2:7" ht="15.75" customHeight="1" outlineLevel="1">
      <c r="B28" s="133">
        <v>2002</v>
      </c>
      <c r="C28" s="134" t="s">
        <v>136</v>
      </c>
      <c r="D28" s="179">
        <v>23</v>
      </c>
      <c r="E28" s="168">
        <f>D28*'Прайс-лист'!I3*(1-'Прайс-лист'!$E$3)</f>
        <v>18.400000000000002</v>
      </c>
      <c r="F28" s="137">
        <v>0</v>
      </c>
      <c r="G28" s="169">
        <f>E28*F28</f>
        <v>0</v>
      </c>
    </row>
    <row r="29" spans="2:7" ht="15.75" customHeight="1" outlineLevel="1">
      <c r="B29" s="684" t="s">
        <v>6</v>
      </c>
      <c r="C29" s="684"/>
      <c r="D29" s="684"/>
      <c r="E29" s="684"/>
      <c r="F29" s="684"/>
      <c r="G29" s="684"/>
    </row>
    <row r="30" spans="2:7" ht="15.75" customHeight="1" outlineLevel="1">
      <c r="B30" s="133">
        <v>4144</v>
      </c>
      <c r="C30" s="414" t="s">
        <v>1984</v>
      </c>
      <c r="D30" s="179">
        <v>23</v>
      </c>
      <c r="E30" s="168">
        <f>D30*'Прайс-лист'!I3*(1-'Прайс-лист'!$E$3)</f>
        <v>18.400000000000002</v>
      </c>
      <c r="F30" s="137">
        <v>0</v>
      </c>
      <c r="G30" s="169">
        <f>E30*F30</f>
        <v>0</v>
      </c>
    </row>
    <row r="31" spans="2:7" ht="15.75" customHeight="1" outlineLevel="1">
      <c r="B31" s="133">
        <v>4281</v>
      </c>
      <c r="C31" s="134" t="s">
        <v>137</v>
      </c>
      <c r="D31" s="179">
        <v>71</v>
      </c>
      <c r="E31" s="168">
        <f>D31*'Прайс-лист'!I3*(1-'Прайс-лист'!$E$3)</f>
        <v>56.800000000000004</v>
      </c>
      <c r="F31" s="137">
        <v>0</v>
      </c>
      <c r="G31" s="169">
        <f>E31*F31</f>
        <v>0</v>
      </c>
    </row>
    <row r="32" spans="2:7" ht="15.75" customHeight="1" outlineLevel="1">
      <c r="B32" s="3"/>
      <c r="C32" s="52"/>
      <c r="D32" s="176"/>
      <c r="E32" s="1"/>
      <c r="F32" s="27" t="s">
        <v>11</v>
      </c>
      <c r="G32" s="170">
        <f>SUM(G24:G31)</f>
        <v>877.6</v>
      </c>
    </row>
  </sheetData>
  <mergeCells count="25">
    <mergeCell ref="I2:J2"/>
    <mergeCell ref="B29:G29"/>
    <mergeCell ref="C26:G26"/>
    <mergeCell ref="B27:G27"/>
    <mergeCell ref="E21:F21"/>
    <mergeCell ref="E20:F20"/>
    <mergeCell ref="B25:G25"/>
    <mergeCell ref="E19:F19"/>
    <mergeCell ref="E9:F9"/>
    <mergeCell ref="E8:F8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7:F7"/>
    <mergeCell ref="B2:G2"/>
    <mergeCell ref="B3:G3"/>
    <mergeCell ref="E4:F4"/>
    <mergeCell ref="E5:F5"/>
    <mergeCell ref="E6:F6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0000"/>
  </sheetPr>
  <dimension ref="B2:J31"/>
  <sheetViews>
    <sheetView showGridLines="0" workbookViewId="0">
      <pane ySplit="2" topLeftCell="A3" activePane="bottomLeft" state="frozen"/>
      <selection pane="bottomLeft" activeCell="G42" sqref="G42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2.28515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80" t="s">
        <v>1891</v>
      </c>
      <c r="C2" s="680"/>
      <c r="D2" s="680"/>
      <c r="E2" s="680"/>
      <c r="F2" s="680"/>
      <c r="G2" s="680"/>
      <c r="I2" s="679" t="s">
        <v>1986</v>
      </c>
      <c r="J2" s="679"/>
    </row>
    <row r="3" spans="2:10" ht="15.75" hidden="1" customHeight="1" outlineLevel="1">
      <c r="B3" s="681" t="s">
        <v>19</v>
      </c>
      <c r="C3" s="681"/>
      <c r="D3" s="681"/>
      <c r="E3" s="681"/>
      <c r="F3" s="681"/>
      <c r="G3" s="681"/>
    </row>
    <row r="4" spans="2:10" ht="15.75" hidden="1" customHeight="1" outlineLevel="1">
      <c r="B4" s="234"/>
      <c r="C4" s="232" t="s">
        <v>1884</v>
      </c>
      <c r="D4" s="73"/>
      <c r="E4" s="678">
        <v>580</v>
      </c>
      <c r="F4" s="678"/>
      <c r="G4" s="73"/>
    </row>
    <row r="5" spans="2:10" ht="15.75" hidden="1" customHeight="1" outlineLevel="1">
      <c r="B5" s="234"/>
      <c r="C5" s="232" t="s">
        <v>1885</v>
      </c>
      <c r="D5" s="73"/>
      <c r="E5" s="678">
        <v>500</v>
      </c>
      <c r="F5" s="678"/>
      <c r="G5" s="73"/>
    </row>
    <row r="6" spans="2:10" ht="15.75" hidden="1" customHeight="1" outlineLevel="1">
      <c r="B6" s="234"/>
      <c r="C6" s="232" t="s">
        <v>1886</v>
      </c>
      <c r="D6" s="73"/>
      <c r="E6" s="678">
        <v>226</v>
      </c>
      <c r="F6" s="678"/>
      <c r="G6" s="73"/>
    </row>
    <row r="7" spans="2:10" ht="15.75" hidden="1" customHeight="1" outlineLevel="1">
      <c r="B7" s="234"/>
      <c r="C7" s="232" t="s">
        <v>1887</v>
      </c>
      <c r="D7" s="73"/>
      <c r="E7" s="678">
        <v>200</v>
      </c>
      <c r="F7" s="678"/>
      <c r="G7" s="73"/>
    </row>
    <row r="8" spans="2:10" ht="15.75" hidden="1" customHeight="1" outlineLevel="1">
      <c r="B8" s="234"/>
      <c r="C8" s="232" t="s">
        <v>297</v>
      </c>
      <c r="D8" s="73"/>
      <c r="E8" s="678"/>
      <c r="F8" s="678"/>
      <c r="G8" s="73"/>
    </row>
    <row r="9" spans="2:10" ht="15.75" hidden="1" customHeight="1" outlineLevel="1">
      <c r="B9" s="234"/>
      <c r="C9" s="232" t="s">
        <v>1888</v>
      </c>
      <c r="D9" s="73"/>
      <c r="E9" s="678">
        <v>470</v>
      </c>
      <c r="F9" s="678"/>
      <c r="G9" s="73"/>
    </row>
    <row r="10" spans="2:10" ht="15.75" hidden="1" customHeight="1" outlineLevel="1">
      <c r="B10" s="234"/>
      <c r="C10" s="232" t="s">
        <v>25</v>
      </c>
      <c r="D10" s="73"/>
      <c r="E10" s="678">
        <v>800</v>
      </c>
      <c r="F10" s="678"/>
      <c r="G10" s="73"/>
    </row>
    <row r="11" spans="2:10" ht="15.75" hidden="1" customHeight="1" outlineLevel="1">
      <c r="B11" s="234"/>
      <c r="C11" s="232" t="s">
        <v>26</v>
      </c>
      <c r="D11" s="73"/>
      <c r="E11" s="678">
        <v>10</v>
      </c>
      <c r="F11" s="678"/>
      <c r="G11" s="73"/>
    </row>
    <row r="12" spans="2:10" ht="15.75" hidden="1" customHeight="1" outlineLevel="1">
      <c r="B12" s="234"/>
      <c r="C12" s="232" t="s">
        <v>28</v>
      </c>
      <c r="D12" s="73"/>
      <c r="E12" s="678">
        <v>70</v>
      </c>
      <c r="F12" s="678"/>
      <c r="G12" s="73"/>
    </row>
    <row r="13" spans="2:10" ht="15.75" hidden="1" customHeight="1" outlineLevel="1">
      <c r="B13" s="234"/>
      <c r="C13" s="232" t="s">
        <v>29</v>
      </c>
      <c r="D13" s="73"/>
      <c r="E13" s="678">
        <v>90</v>
      </c>
      <c r="F13" s="678"/>
      <c r="G13" s="73"/>
    </row>
    <row r="14" spans="2:10" ht="15.75" hidden="1" customHeight="1" outlineLevel="1">
      <c r="B14" s="234"/>
      <c r="C14" s="232" t="s">
        <v>30</v>
      </c>
      <c r="D14" s="73"/>
      <c r="E14" s="678">
        <v>170</v>
      </c>
      <c r="F14" s="678"/>
      <c r="G14" s="73"/>
    </row>
    <row r="15" spans="2:10" ht="15.75" hidden="1" customHeight="1" outlineLevel="1">
      <c r="B15" s="234"/>
      <c r="C15" s="232" t="s">
        <v>31</v>
      </c>
      <c r="D15" s="73"/>
      <c r="E15" s="678">
        <v>508</v>
      </c>
      <c r="F15" s="678"/>
      <c r="G15" s="73"/>
    </row>
    <row r="16" spans="2:10" ht="15.75" hidden="1" customHeight="1" outlineLevel="1">
      <c r="B16" s="234"/>
      <c r="C16" s="136" t="s">
        <v>32</v>
      </c>
      <c r="D16" s="234"/>
      <c r="E16" s="723" t="s">
        <v>1890</v>
      </c>
      <c r="F16" s="723"/>
      <c r="G16" s="234"/>
    </row>
    <row r="17" spans="2:7" ht="15.75" hidden="1" customHeight="1" outlineLevel="1">
      <c r="B17" s="234"/>
      <c r="C17" s="136" t="s">
        <v>41</v>
      </c>
      <c r="D17" s="234"/>
      <c r="E17" s="723" t="s">
        <v>1889</v>
      </c>
      <c r="F17" s="723"/>
      <c r="G17" s="234"/>
    </row>
    <row r="18" spans="2:7" ht="15.75" customHeight="1" collapsed="1">
      <c r="B18" s="69"/>
      <c r="C18" s="70"/>
      <c r="D18" s="71"/>
      <c r="E18" s="70"/>
      <c r="F18" s="70"/>
      <c r="G18" s="71"/>
    </row>
    <row r="19" spans="2:7" ht="15.75" customHeight="1" outlineLevel="1">
      <c r="B19" s="64" t="s">
        <v>43</v>
      </c>
      <c r="C19" s="213" t="s">
        <v>48</v>
      </c>
      <c r="D19" s="65" t="s">
        <v>1</v>
      </c>
      <c r="E19" s="213" t="s">
        <v>1</v>
      </c>
      <c r="F19" s="213" t="s">
        <v>44</v>
      </c>
      <c r="G19" s="65" t="s">
        <v>45</v>
      </c>
    </row>
    <row r="20" spans="2:7" ht="15.75" customHeight="1" outlineLevel="1">
      <c r="B20" s="233"/>
      <c r="C20" s="229" t="s">
        <v>1883</v>
      </c>
      <c r="D20" s="166">
        <v>11150</v>
      </c>
      <c r="E20" s="168">
        <f>D20*'Прайс-лист'!I3*(1-'Прайс-лист'!$E$3)</f>
        <v>8920</v>
      </c>
      <c r="F20" s="233"/>
      <c r="G20" s="169">
        <f>E20</f>
        <v>8920</v>
      </c>
    </row>
    <row r="21" spans="2:7" ht="15.75" hidden="1" customHeight="1" outlineLevel="2">
      <c r="B21" s="686" t="s">
        <v>1768</v>
      </c>
      <c r="C21" s="686"/>
      <c r="D21" s="686"/>
      <c r="E21" s="686"/>
      <c r="F21" s="686"/>
      <c r="G21" s="686"/>
    </row>
    <row r="22" spans="2:7" ht="268.5" hidden="1" customHeight="1" outlineLevel="2">
      <c r="B22" s="233"/>
      <c r="C22" s="685" t="s">
        <v>2057</v>
      </c>
      <c r="D22" s="685"/>
      <c r="E22" s="685"/>
      <c r="F22" s="685"/>
      <c r="G22" s="685"/>
    </row>
    <row r="23" spans="2:7" ht="14.25" outlineLevel="1" collapsed="1">
      <c r="B23" s="722" t="s">
        <v>6</v>
      </c>
      <c r="C23" s="722"/>
      <c r="D23" s="722"/>
      <c r="E23" s="722"/>
      <c r="F23" s="722"/>
      <c r="G23" s="722"/>
    </row>
    <row r="24" spans="2:7" ht="14.25" outlineLevel="1">
      <c r="B24" s="505"/>
      <c r="C24" s="503" t="s">
        <v>2183</v>
      </c>
      <c r="D24" s="167">
        <v>0</v>
      </c>
      <c r="E24" s="168">
        <f>D24*'Прайс-лист'!I3*(1-'Прайс-лист'!$E$3)</f>
        <v>0</v>
      </c>
      <c r="F24" s="137">
        <v>0</v>
      </c>
      <c r="G24" s="169">
        <f t="shared" ref="G24:G30" si="0">E24*F24</f>
        <v>0</v>
      </c>
    </row>
    <row r="25" spans="2:7" ht="14.25" outlineLevel="1">
      <c r="B25" s="504">
        <v>10004001</v>
      </c>
      <c r="C25" s="539" t="s">
        <v>2185</v>
      </c>
      <c r="D25" s="167">
        <v>450</v>
      </c>
      <c r="E25" s="168">
        <f>D25*'Прайс-лист'!I3*(1-'Прайс-лист'!$E$3)</f>
        <v>360</v>
      </c>
      <c r="F25" s="137">
        <v>0</v>
      </c>
      <c r="G25" s="169">
        <f t="shared" si="0"/>
        <v>0</v>
      </c>
    </row>
    <row r="26" spans="2:7" ht="14.25" outlineLevel="1">
      <c r="B26" s="522">
        <v>2417</v>
      </c>
      <c r="C26" s="536" t="s">
        <v>133</v>
      </c>
      <c r="D26" s="167">
        <v>565</v>
      </c>
      <c r="E26" s="168">
        <f>D26*'Прайс-лист'!I3*(1-'Прайс-лист'!$E$3)</f>
        <v>452</v>
      </c>
      <c r="F26" s="137">
        <v>0</v>
      </c>
      <c r="G26" s="169">
        <f t="shared" ref="G26" si="1">E26*F26</f>
        <v>0</v>
      </c>
    </row>
    <row r="27" spans="2:7" ht="14.25" outlineLevel="1">
      <c r="B27" s="359"/>
      <c r="C27" s="539" t="s">
        <v>2184</v>
      </c>
      <c r="D27" s="167">
        <v>460</v>
      </c>
      <c r="E27" s="168">
        <f>D27*'Прайс-лист'!I3*(1-'Прайс-лист'!$E$3)</f>
        <v>368</v>
      </c>
      <c r="F27" s="137">
        <v>0</v>
      </c>
      <c r="G27" s="169">
        <f t="shared" si="0"/>
        <v>0</v>
      </c>
    </row>
    <row r="28" spans="2:7" ht="15.75" customHeight="1" outlineLevel="1">
      <c r="B28" s="502"/>
      <c r="C28" s="535" t="s">
        <v>8</v>
      </c>
      <c r="D28" s="167">
        <v>275</v>
      </c>
      <c r="E28" s="168">
        <f>D28*'Прайс-лист'!I3*(1-'Прайс-лист'!$E$3)</f>
        <v>220</v>
      </c>
      <c r="F28" s="137">
        <v>0</v>
      </c>
      <c r="G28" s="169">
        <f t="shared" si="0"/>
        <v>0</v>
      </c>
    </row>
    <row r="29" spans="2:7" ht="15.75" customHeight="1" outlineLevel="1">
      <c r="B29" s="504"/>
      <c r="C29" s="535" t="s">
        <v>2187</v>
      </c>
      <c r="D29" s="167">
        <v>1800</v>
      </c>
      <c r="E29" s="168">
        <f>D29*'Прайс-лист'!I3*(1-'Прайс-лист'!$E$3)</f>
        <v>1440</v>
      </c>
      <c r="F29" s="137">
        <v>0</v>
      </c>
      <c r="G29" s="169">
        <f t="shared" si="0"/>
        <v>0</v>
      </c>
    </row>
    <row r="30" spans="2:7" ht="14.25" outlineLevel="1">
      <c r="B30" s="358"/>
      <c r="C30" s="535" t="s">
        <v>2186</v>
      </c>
      <c r="D30" s="167">
        <v>650</v>
      </c>
      <c r="E30" s="168">
        <f>D30*'Прайс-лист'!I3*(1-'Прайс-лист'!$E$3)</f>
        <v>520</v>
      </c>
      <c r="F30" s="137">
        <v>0</v>
      </c>
      <c r="G30" s="169">
        <f t="shared" si="0"/>
        <v>0</v>
      </c>
    </row>
    <row r="31" spans="2:7" ht="14.25" outlineLevel="1">
      <c r="B31" s="3"/>
      <c r="C31" s="52"/>
      <c r="D31" s="1"/>
      <c r="E31" s="1"/>
      <c r="F31" s="27" t="s">
        <v>11</v>
      </c>
      <c r="G31" s="170">
        <f>SUM(G20:G30)</f>
        <v>8920</v>
      </c>
    </row>
  </sheetData>
  <mergeCells count="20">
    <mergeCell ref="E13:F13"/>
    <mergeCell ref="B2:G2"/>
    <mergeCell ref="B3:G3"/>
    <mergeCell ref="E4:F4"/>
    <mergeCell ref="E5:F5"/>
    <mergeCell ref="E6:F6"/>
    <mergeCell ref="E7:F7"/>
    <mergeCell ref="E8:F8"/>
    <mergeCell ref="B23:G23"/>
    <mergeCell ref="E14:F14"/>
    <mergeCell ref="E15:F15"/>
    <mergeCell ref="E16:F16"/>
    <mergeCell ref="E17:F17"/>
    <mergeCell ref="B21:G21"/>
    <mergeCell ref="C22:G22"/>
    <mergeCell ref="E9:F9"/>
    <mergeCell ref="E10:F10"/>
    <mergeCell ref="E11:F11"/>
    <mergeCell ref="E12:F12"/>
    <mergeCell ref="I2:J2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J22"/>
  <sheetViews>
    <sheetView showGridLines="0" workbookViewId="0">
      <pane ySplit="2" topLeftCell="A3" activePane="bottomLeft" state="frozen"/>
      <selection pane="bottomLeft" activeCell="M38" sqref="M38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8554687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80" t="s">
        <v>301</v>
      </c>
      <c r="C2" s="680"/>
      <c r="D2" s="680"/>
      <c r="E2" s="680"/>
      <c r="F2" s="680"/>
      <c r="G2" s="680"/>
      <c r="I2" s="679" t="s">
        <v>1986</v>
      </c>
      <c r="J2" s="679"/>
    </row>
    <row r="3" spans="2:10" ht="15.75" hidden="1" customHeight="1" outlineLevel="1">
      <c r="B3" s="681" t="s">
        <v>19</v>
      </c>
      <c r="C3" s="681"/>
      <c r="D3" s="681"/>
      <c r="E3" s="681"/>
      <c r="F3" s="681"/>
      <c r="G3" s="681"/>
    </row>
    <row r="4" spans="2:10" ht="15.75" hidden="1" customHeight="1" outlineLevel="1">
      <c r="B4" s="67"/>
      <c r="C4" s="132" t="s">
        <v>295</v>
      </c>
      <c r="D4" s="73"/>
      <c r="E4" s="678">
        <v>370</v>
      </c>
      <c r="F4" s="678"/>
      <c r="G4" s="73"/>
    </row>
    <row r="5" spans="2:10" ht="15.75" hidden="1" customHeight="1" outlineLevel="1">
      <c r="B5" s="67"/>
      <c r="C5" s="132" t="s">
        <v>296</v>
      </c>
      <c r="D5" s="73"/>
      <c r="E5" s="678">
        <v>150</v>
      </c>
      <c r="F5" s="678"/>
      <c r="G5" s="73"/>
    </row>
    <row r="6" spans="2:10" ht="15.75" hidden="1" customHeight="1" outlineLevel="1">
      <c r="B6" s="67"/>
      <c r="C6" s="132" t="s">
        <v>297</v>
      </c>
      <c r="D6" s="73"/>
      <c r="E6" s="678">
        <v>44</v>
      </c>
      <c r="F6" s="678"/>
      <c r="G6" s="73"/>
    </row>
    <row r="7" spans="2:10" ht="15.75" hidden="1" customHeight="1" outlineLevel="1">
      <c r="B7" s="67"/>
      <c r="C7" s="132" t="s">
        <v>25</v>
      </c>
      <c r="D7" s="73"/>
      <c r="E7" s="678">
        <v>320</v>
      </c>
      <c r="F7" s="678"/>
      <c r="G7" s="73"/>
    </row>
    <row r="8" spans="2:10" ht="15.75" hidden="1" customHeight="1" outlineLevel="1">
      <c r="B8" s="67"/>
      <c r="C8" s="132" t="s">
        <v>26</v>
      </c>
      <c r="D8" s="73"/>
      <c r="E8" s="678">
        <v>4</v>
      </c>
      <c r="F8" s="678"/>
      <c r="G8" s="73"/>
    </row>
    <row r="9" spans="2:10" ht="15.75" hidden="1" customHeight="1" outlineLevel="1">
      <c r="B9" s="67"/>
      <c r="C9" s="132" t="s">
        <v>31</v>
      </c>
      <c r="D9" s="73"/>
      <c r="E9" s="678">
        <v>381</v>
      </c>
      <c r="F9" s="678"/>
      <c r="G9" s="73"/>
    </row>
    <row r="10" spans="2:10" ht="15.75" hidden="1" customHeight="1" outlineLevel="1">
      <c r="B10" s="67"/>
      <c r="C10" s="132" t="s">
        <v>298</v>
      </c>
      <c r="D10" s="73"/>
      <c r="E10" s="678">
        <v>5</v>
      </c>
      <c r="F10" s="678"/>
      <c r="G10" s="73"/>
    </row>
    <row r="11" spans="2:10" ht="15.75" hidden="1" customHeight="1" outlineLevel="1">
      <c r="B11" s="67"/>
      <c r="C11" s="132" t="s">
        <v>40</v>
      </c>
      <c r="D11" s="73"/>
      <c r="E11" s="678">
        <v>65</v>
      </c>
      <c r="F11" s="678"/>
      <c r="G11" s="73"/>
    </row>
    <row r="12" spans="2:10" ht="15.75" hidden="1" customHeight="1" outlineLevel="1">
      <c r="B12" s="67"/>
      <c r="C12" s="132" t="s">
        <v>41</v>
      </c>
      <c r="D12" s="73"/>
      <c r="E12" s="678" t="s">
        <v>36</v>
      </c>
      <c r="F12" s="678"/>
      <c r="G12" s="73"/>
    </row>
    <row r="13" spans="2:10" ht="15.75" customHeight="1" collapsed="1">
      <c r="B13" s="69"/>
      <c r="C13" s="70"/>
      <c r="D13" s="71"/>
      <c r="E13" s="70"/>
      <c r="F13" s="70"/>
      <c r="G13" s="71"/>
    </row>
    <row r="14" spans="2:10" ht="15.75" customHeight="1" outlineLevel="1">
      <c r="B14" s="64" t="s">
        <v>43</v>
      </c>
      <c r="C14" s="213" t="s">
        <v>48</v>
      </c>
      <c r="D14" s="65" t="s">
        <v>1</v>
      </c>
      <c r="E14" s="130" t="s">
        <v>1</v>
      </c>
      <c r="F14" s="130" t="s">
        <v>44</v>
      </c>
      <c r="G14" s="65" t="s">
        <v>45</v>
      </c>
    </row>
    <row r="15" spans="2:10" ht="15.75" customHeight="1" outlineLevel="1">
      <c r="B15" s="128">
        <v>1521</v>
      </c>
      <c r="C15" s="127" t="s">
        <v>304</v>
      </c>
      <c r="D15" s="166">
        <v>2200</v>
      </c>
      <c r="E15" s="168">
        <f>D15*'Прайс-лист'!I3*(1-'Прайс-лист'!$E$3)</f>
        <v>1760</v>
      </c>
      <c r="F15" s="128"/>
      <c r="G15" s="169">
        <f>E15</f>
        <v>1760</v>
      </c>
    </row>
    <row r="16" spans="2:10" ht="15.75" hidden="1" customHeight="1" outlineLevel="2">
      <c r="B16" s="686" t="s">
        <v>1768</v>
      </c>
      <c r="C16" s="686"/>
      <c r="D16" s="686"/>
      <c r="E16" s="686"/>
      <c r="F16" s="686"/>
      <c r="G16" s="686"/>
    </row>
    <row r="17" spans="2:7" ht="168" hidden="1" customHeight="1" outlineLevel="2">
      <c r="B17" s="128"/>
      <c r="C17" s="685" t="s">
        <v>303</v>
      </c>
      <c r="D17" s="685"/>
      <c r="E17" s="685"/>
      <c r="F17" s="685"/>
      <c r="G17" s="685"/>
    </row>
    <row r="18" spans="2:7" ht="15.75" customHeight="1" outlineLevel="1" collapsed="1">
      <c r="B18" s="722" t="s">
        <v>6</v>
      </c>
      <c r="C18" s="722"/>
      <c r="D18" s="722"/>
      <c r="E18" s="722"/>
      <c r="F18" s="722"/>
      <c r="G18" s="722"/>
    </row>
    <row r="19" spans="2:7" ht="15.75" customHeight="1" outlineLevel="1">
      <c r="B19" s="128"/>
      <c r="C19" s="131" t="s">
        <v>302</v>
      </c>
      <c r="D19" s="168">
        <v>425</v>
      </c>
      <c r="E19" s="168">
        <f>D19*'Прайс-лист'!I3*(1-'Прайс-лист'!$E$3)</f>
        <v>340</v>
      </c>
      <c r="F19" s="137">
        <v>0</v>
      </c>
      <c r="G19" s="169">
        <f>E19*F19</f>
        <v>0</v>
      </c>
    </row>
    <row r="20" spans="2:7" ht="15.75" customHeight="1" outlineLevel="1">
      <c r="B20" s="128"/>
      <c r="C20" s="131" t="s">
        <v>299</v>
      </c>
      <c r="D20" s="168">
        <v>235</v>
      </c>
      <c r="E20" s="168">
        <f>D20*'Прайс-лист'!I3*(1-'Прайс-лист'!$E$3)</f>
        <v>188</v>
      </c>
      <c r="F20" s="137">
        <v>0</v>
      </c>
      <c r="G20" s="169">
        <f>E20*F20</f>
        <v>0</v>
      </c>
    </row>
    <row r="21" spans="2:7" ht="15.75" customHeight="1" outlineLevel="1">
      <c r="B21" s="128">
        <v>2391</v>
      </c>
      <c r="C21" s="131" t="s">
        <v>300</v>
      </c>
      <c r="D21" s="168">
        <v>530</v>
      </c>
      <c r="E21" s="168">
        <f>D21*'Прайс-лист'!I3*(1-'Прайс-лист'!$E$3)</f>
        <v>424</v>
      </c>
      <c r="F21" s="137">
        <v>0</v>
      </c>
      <c r="G21" s="169">
        <f>E21*F21</f>
        <v>0</v>
      </c>
    </row>
    <row r="22" spans="2:7" ht="15.75" customHeight="1" outlineLevel="1">
      <c r="B22" s="3"/>
      <c r="C22" s="52"/>
      <c r="D22" s="1"/>
      <c r="E22" s="1"/>
      <c r="F22" s="27" t="s">
        <v>11</v>
      </c>
      <c r="G22" s="170">
        <f>SUM(G15:G21)</f>
        <v>1760</v>
      </c>
    </row>
  </sheetData>
  <mergeCells count="15">
    <mergeCell ref="I2:J2"/>
    <mergeCell ref="B2:G2"/>
    <mergeCell ref="B3:G3"/>
    <mergeCell ref="B18:G18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C17:G17"/>
    <mergeCell ref="B16:G16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B2:S66"/>
  <sheetViews>
    <sheetView showGridLines="0" zoomScaleNormal="100" workbookViewId="0">
      <pane ySplit="2" topLeftCell="A3" activePane="bottomLeft" state="frozen"/>
      <selection pane="bottomLeft" activeCell="C52" sqref="C52:D52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855468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 customWidth="1"/>
    <col min="10" max="11" width="15.7109375" style="50" hidden="1" customWidth="1" outlineLevel="1"/>
    <col min="12" max="17" width="15.7109375" style="239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80" t="s">
        <v>1761</v>
      </c>
      <c r="C2" s="680"/>
      <c r="D2" s="680"/>
      <c r="E2" s="680"/>
      <c r="F2" s="680"/>
      <c r="G2" s="680"/>
      <c r="H2" s="680"/>
      <c r="R2" s="679" t="s">
        <v>1986</v>
      </c>
      <c r="S2" s="679"/>
    </row>
    <row r="3" spans="2:19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19" ht="15.75" hidden="1" customHeight="1" outlineLevel="1">
      <c r="B4" s="234"/>
      <c r="C4" s="677" t="s">
        <v>20</v>
      </c>
      <c r="D4" s="677"/>
      <c r="E4" s="78"/>
      <c r="F4" s="678">
        <v>587</v>
      </c>
      <c r="G4" s="678"/>
      <c r="H4" s="73"/>
    </row>
    <row r="5" spans="2:19" ht="15.75" hidden="1" customHeight="1" outlineLevel="1">
      <c r="B5" s="234"/>
      <c r="C5" s="677" t="s">
        <v>21</v>
      </c>
      <c r="D5" s="677"/>
      <c r="E5" s="78"/>
      <c r="F5" s="678">
        <v>427</v>
      </c>
      <c r="G5" s="678"/>
      <c r="H5" s="73"/>
    </row>
    <row r="6" spans="2:19" ht="15.75" hidden="1" customHeight="1" outlineLevel="1">
      <c r="B6" s="234"/>
      <c r="C6" s="677" t="s">
        <v>22</v>
      </c>
      <c r="D6" s="677"/>
      <c r="E6" s="78"/>
      <c r="F6" s="678">
        <v>247</v>
      </c>
      <c r="G6" s="678"/>
      <c r="H6" s="73"/>
    </row>
    <row r="7" spans="2:19" ht="15.75" hidden="1" customHeight="1" outlineLevel="1">
      <c r="B7" s="234"/>
      <c r="C7" s="677" t="s">
        <v>23</v>
      </c>
      <c r="D7" s="677"/>
      <c r="E7" s="78"/>
      <c r="F7" s="678">
        <v>145</v>
      </c>
      <c r="G7" s="678"/>
      <c r="H7" s="73"/>
    </row>
    <row r="8" spans="2:19" ht="15.75" hidden="1" customHeight="1" outlineLevel="1">
      <c r="B8" s="234"/>
      <c r="C8" s="677" t="s">
        <v>24</v>
      </c>
      <c r="D8" s="677"/>
      <c r="E8" s="78"/>
      <c r="F8" s="678">
        <v>50</v>
      </c>
      <c r="G8" s="678"/>
      <c r="H8" s="73"/>
    </row>
    <row r="9" spans="2:19" ht="15.75" hidden="1" customHeight="1" outlineLevel="1">
      <c r="B9" s="234"/>
      <c r="C9" s="677" t="s">
        <v>40</v>
      </c>
      <c r="D9" s="677"/>
      <c r="E9" s="78"/>
      <c r="F9" s="678">
        <v>535</v>
      </c>
      <c r="G9" s="678"/>
      <c r="H9" s="73"/>
    </row>
    <row r="10" spans="2:19" ht="15.75" hidden="1" customHeight="1" outlineLevel="1">
      <c r="B10" s="234"/>
      <c r="C10" s="677" t="s">
        <v>25</v>
      </c>
      <c r="D10" s="677"/>
      <c r="E10" s="78"/>
      <c r="F10" s="678">
        <v>1200</v>
      </c>
      <c r="G10" s="678"/>
      <c r="H10" s="73"/>
    </row>
    <row r="11" spans="2:19" ht="15.75" hidden="1" customHeight="1" outlineLevel="1">
      <c r="B11" s="234"/>
      <c r="C11" s="677" t="s">
        <v>26</v>
      </c>
      <c r="D11" s="677"/>
      <c r="E11" s="78"/>
      <c r="F11" s="678">
        <v>12</v>
      </c>
      <c r="G11" s="678"/>
      <c r="H11" s="73"/>
    </row>
    <row r="12" spans="2:19" ht="15.75" hidden="1" customHeight="1" outlineLevel="1">
      <c r="B12" s="234"/>
      <c r="C12" s="677" t="s">
        <v>27</v>
      </c>
      <c r="D12" s="677"/>
      <c r="E12" s="78"/>
      <c r="F12" s="678">
        <v>5</v>
      </c>
      <c r="G12" s="678"/>
      <c r="H12" s="73"/>
    </row>
    <row r="13" spans="2:19" ht="15.75" hidden="1" customHeight="1" outlineLevel="1">
      <c r="B13" s="234"/>
      <c r="C13" s="677" t="s">
        <v>199</v>
      </c>
      <c r="D13" s="677"/>
      <c r="E13" s="78"/>
      <c r="F13" s="678">
        <v>115</v>
      </c>
      <c r="G13" s="678"/>
      <c r="H13" s="73"/>
    </row>
    <row r="14" spans="2:19" ht="15.75" hidden="1" customHeight="1" outlineLevel="1">
      <c r="B14" s="234"/>
      <c r="C14" s="677" t="s">
        <v>28</v>
      </c>
      <c r="D14" s="677"/>
      <c r="E14" s="78"/>
      <c r="F14" s="678">
        <v>130</v>
      </c>
      <c r="G14" s="678"/>
      <c r="H14" s="73"/>
    </row>
    <row r="15" spans="2:19" ht="15.75" hidden="1" customHeight="1" outlineLevel="1">
      <c r="B15" s="234"/>
      <c r="C15" s="677" t="s">
        <v>29</v>
      </c>
      <c r="D15" s="677"/>
      <c r="E15" s="78"/>
      <c r="F15" s="678">
        <v>150</v>
      </c>
      <c r="G15" s="678"/>
      <c r="H15" s="73"/>
    </row>
    <row r="16" spans="2:19" ht="15.75" hidden="1" customHeight="1" outlineLevel="1">
      <c r="B16" s="234"/>
      <c r="C16" s="677" t="s">
        <v>30</v>
      </c>
      <c r="D16" s="677"/>
      <c r="E16" s="78"/>
      <c r="F16" s="678">
        <v>250</v>
      </c>
      <c r="G16" s="678"/>
      <c r="H16" s="73"/>
    </row>
    <row r="17" spans="2:17" ht="15.75" hidden="1" customHeight="1" outlineLevel="1">
      <c r="B17" s="234"/>
      <c r="C17" s="677" t="s">
        <v>31</v>
      </c>
      <c r="D17" s="677"/>
      <c r="E17" s="78"/>
      <c r="F17" s="678">
        <v>508</v>
      </c>
      <c r="G17" s="678"/>
      <c r="H17" s="73"/>
    </row>
    <row r="18" spans="2:17" ht="15.75" hidden="1" customHeight="1" outlineLevel="1">
      <c r="B18" s="234"/>
      <c r="C18" s="677" t="s">
        <v>32</v>
      </c>
      <c r="D18" s="677"/>
      <c r="E18" s="78"/>
      <c r="F18" s="678" t="s">
        <v>1932</v>
      </c>
      <c r="G18" s="678"/>
      <c r="H18" s="73"/>
    </row>
    <row r="19" spans="2:17" ht="15.75" hidden="1" customHeight="1" outlineLevel="1">
      <c r="B19" s="234"/>
      <c r="C19" s="677" t="s">
        <v>34</v>
      </c>
      <c r="D19" s="677"/>
      <c r="E19" s="78"/>
      <c r="F19" s="678" t="s">
        <v>35</v>
      </c>
      <c r="G19" s="678"/>
      <c r="H19" s="73"/>
    </row>
    <row r="20" spans="2:17" ht="15.75" hidden="1" customHeight="1" outlineLevel="1">
      <c r="B20" s="234"/>
      <c r="C20" s="677" t="s">
        <v>41</v>
      </c>
      <c r="D20" s="677"/>
      <c r="E20" s="78"/>
      <c r="F20" s="678" t="s">
        <v>53</v>
      </c>
      <c r="G20" s="678"/>
      <c r="H20" s="73"/>
    </row>
    <row r="21" spans="2:17" ht="15.75" hidden="1" customHeight="1" outlineLevel="1">
      <c r="B21" s="234"/>
      <c r="C21" s="682" t="s">
        <v>183</v>
      </c>
      <c r="D21" s="682"/>
      <c r="E21" s="78"/>
      <c r="F21" s="678" t="s">
        <v>1933</v>
      </c>
      <c r="G21" s="678"/>
      <c r="H21" s="73"/>
    </row>
    <row r="22" spans="2:17" ht="15.75" hidden="1" customHeight="1" outlineLevel="1">
      <c r="B22" s="234"/>
      <c r="C22" s="682" t="s">
        <v>184</v>
      </c>
      <c r="D22" s="682"/>
      <c r="E22" s="78"/>
      <c r="F22" s="678" t="s">
        <v>1934</v>
      </c>
      <c r="G22" s="678"/>
      <c r="H22" s="73"/>
    </row>
    <row r="23" spans="2:17" ht="15.75" hidden="1" customHeight="1" outlineLevel="1">
      <c r="B23" s="364"/>
      <c r="C23" s="682" t="s">
        <v>186</v>
      </c>
      <c r="D23" s="682"/>
      <c r="E23" s="78"/>
      <c r="F23" s="678" t="s">
        <v>1935</v>
      </c>
      <c r="G23" s="678"/>
      <c r="H23" s="73"/>
    </row>
    <row r="24" spans="2:17" ht="15.75" hidden="1" customHeight="1" outlineLevel="1">
      <c r="B24" s="234"/>
      <c r="C24" s="682" t="s">
        <v>39</v>
      </c>
      <c r="D24" s="682"/>
      <c r="E24" s="78"/>
      <c r="F24" s="678">
        <v>650</v>
      </c>
      <c r="G24" s="678"/>
      <c r="H24" s="73"/>
    </row>
    <row r="25" spans="2:17" ht="15.75" customHeight="1" collapsed="1">
      <c r="B25" s="40"/>
      <c r="C25" s="42"/>
      <c r="D25" s="42"/>
      <c r="E25" s="180"/>
      <c r="F25" s="42"/>
      <c r="G25" s="42"/>
      <c r="H25" s="41"/>
    </row>
    <row r="26" spans="2:17" ht="15.75" customHeight="1" outlineLevel="1">
      <c r="B26" s="64" t="s">
        <v>43</v>
      </c>
      <c r="C26" s="213" t="s">
        <v>48</v>
      </c>
      <c r="D26" s="213"/>
      <c r="E26" s="175" t="s">
        <v>1</v>
      </c>
      <c r="F26" s="213" t="s">
        <v>1</v>
      </c>
      <c r="G26" s="213" t="s">
        <v>44</v>
      </c>
      <c r="H26" s="65" t="s">
        <v>45</v>
      </c>
    </row>
    <row r="27" spans="2:17" ht="15.75" customHeight="1" outlineLevel="1">
      <c r="B27" s="233">
        <v>1160</v>
      </c>
      <c r="C27" s="677" t="s">
        <v>173</v>
      </c>
      <c r="D27" s="677"/>
      <c r="E27" s="165">
        <v>16648</v>
      </c>
      <c r="F27" s="168">
        <f>E27*'Прайс-лист'!I3*(1-'Прайс-лист'!$E$3)</f>
        <v>13318.400000000001</v>
      </c>
      <c r="G27" s="233"/>
      <c r="H27" s="169">
        <f>F27</f>
        <v>13318.400000000001</v>
      </c>
    </row>
    <row r="28" spans="2:17" ht="15.75" hidden="1" customHeight="1" outlineLevel="2">
      <c r="B28" s="686" t="s">
        <v>1768</v>
      </c>
      <c r="C28" s="686"/>
      <c r="D28" s="686"/>
      <c r="E28" s="686"/>
      <c r="F28" s="686"/>
      <c r="G28" s="686"/>
      <c r="H28" s="686"/>
    </row>
    <row r="29" spans="2:17" ht="396.75" hidden="1" customHeight="1" outlineLevel="2">
      <c r="B29" s="233"/>
      <c r="C29" s="685" t="s">
        <v>2081</v>
      </c>
      <c r="D29" s="685"/>
      <c r="E29" s="685"/>
      <c r="F29" s="685"/>
      <c r="G29" s="685"/>
      <c r="H29" s="685"/>
    </row>
    <row r="30" spans="2:17" ht="15.75" customHeight="1" outlineLevel="1" collapsed="1">
      <c r="B30" s="686" t="s">
        <v>1936</v>
      </c>
      <c r="C30" s="686"/>
      <c r="D30" s="686"/>
      <c r="E30" s="686"/>
      <c r="F30" s="686"/>
      <c r="G30" s="686"/>
      <c r="H30" s="686"/>
    </row>
    <row r="31" spans="2:17" ht="15.75" customHeight="1" outlineLevel="1">
      <c r="B31" s="368">
        <v>2476</v>
      </c>
      <c r="C31" s="366" t="s">
        <v>5</v>
      </c>
      <c r="D31" s="100" t="s">
        <v>840</v>
      </c>
      <c r="E31" s="200">
        <v>685</v>
      </c>
      <c r="F31" s="168">
        <f>E31*'Прайс-лист'!I3*(1-'Прайс-лист'!$E$3)</f>
        <v>548</v>
      </c>
      <c r="G31" s="137">
        <v>0</v>
      </c>
      <c r="H31" s="169">
        <f t="shared" ref="H31:H41" si="0">F31*G31</f>
        <v>0</v>
      </c>
      <c r="J31" s="235" t="s">
        <v>840</v>
      </c>
      <c r="K31" s="235" t="s">
        <v>840</v>
      </c>
      <c r="L31" s="235" t="s">
        <v>840</v>
      </c>
      <c r="M31" s="235" t="s">
        <v>840</v>
      </c>
      <c r="N31" s="235" t="s">
        <v>840</v>
      </c>
      <c r="O31" s="235" t="s">
        <v>1983</v>
      </c>
      <c r="P31" s="235" t="s">
        <v>840</v>
      </c>
      <c r="Q31" s="235" t="s">
        <v>840</v>
      </c>
    </row>
    <row r="32" spans="2:17" ht="15.75" customHeight="1" outlineLevel="1">
      <c r="B32" s="368">
        <v>2485</v>
      </c>
      <c r="C32" s="366" t="s">
        <v>126</v>
      </c>
      <c r="D32" s="362" t="s">
        <v>840</v>
      </c>
      <c r="E32" s="200">
        <v>237</v>
      </c>
      <c r="F32" s="168">
        <f>E32*'Прайс-лист'!I3*(1-'Прайс-лист'!$E$3)</f>
        <v>189.60000000000002</v>
      </c>
      <c r="G32" s="137">
        <v>0</v>
      </c>
      <c r="H32" s="169">
        <f t="shared" si="0"/>
        <v>0</v>
      </c>
      <c r="J32" s="237" t="s">
        <v>1762</v>
      </c>
      <c r="K32" s="237" t="s">
        <v>1779</v>
      </c>
      <c r="L32" s="240" t="s">
        <v>2147</v>
      </c>
      <c r="M32" s="240" t="s">
        <v>2150</v>
      </c>
      <c r="N32" s="396" t="s">
        <v>1973</v>
      </c>
      <c r="O32" s="396" t="s">
        <v>1975</v>
      </c>
      <c r="P32" s="237" t="s">
        <v>1765</v>
      </c>
      <c r="Q32" s="240" t="s">
        <v>1956</v>
      </c>
    </row>
    <row r="33" spans="2:17" ht="15.75" customHeight="1" outlineLevel="1">
      <c r="B33" s="532">
        <v>2001</v>
      </c>
      <c r="C33" s="682" t="s">
        <v>2153</v>
      </c>
      <c r="D33" s="682"/>
      <c r="E33" s="200">
        <v>23</v>
      </c>
      <c r="F33" s="168">
        <f>E33*'Прайс-лист'!I3*(1-'Прайс-лист'!$E$3)</f>
        <v>18.400000000000002</v>
      </c>
      <c r="G33" s="137">
        <v>0</v>
      </c>
      <c r="H33" s="169">
        <f t="shared" si="0"/>
        <v>0</v>
      </c>
      <c r="J33" s="237" t="s">
        <v>1939</v>
      </c>
      <c r="K33" s="237" t="s">
        <v>1953</v>
      </c>
      <c r="L33" s="237" t="s">
        <v>2148</v>
      </c>
      <c r="M33" s="237" t="s">
        <v>2151</v>
      </c>
      <c r="N33" s="396" t="s">
        <v>1974</v>
      </c>
      <c r="O33" s="396" t="s">
        <v>1976</v>
      </c>
      <c r="P33" s="237" t="s">
        <v>1766</v>
      </c>
      <c r="Q33" s="235" t="s">
        <v>1955</v>
      </c>
    </row>
    <row r="34" spans="2:17" ht="15.75" customHeight="1" outlineLevel="1">
      <c r="B34" s="538"/>
      <c r="C34" s="535" t="s">
        <v>2175</v>
      </c>
      <c r="D34" s="537" t="s">
        <v>840</v>
      </c>
      <c r="E34" s="200">
        <v>3493</v>
      </c>
      <c r="F34" s="168">
        <f>E34*'Прайс-лист'!I3*(1-'Прайс-лист'!$E$3)</f>
        <v>2794.4</v>
      </c>
      <c r="G34" s="137">
        <v>0</v>
      </c>
      <c r="H34" s="169">
        <f t="shared" si="0"/>
        <v>0</v>
      </c>
      <c r="J34" s="237" t="s">
        <v>1938</v>
      </c>
      <c r="K34" s="237" t="s">
        <v>1952</v>
      </c>
      <c r="L34" s="237" t="s">
        <v>2149</v>
      </c>
      <c r="M34" s="237" t="s">
        <v>2152</v>
      </c>
      <c r="N34" s="373"/>
      <c r="O34" s="396" t="s">
        <v>1977</v>
      </c>
      <c r="P34" s="237" t="s">
        <v>1767</v>
      </c>
    </row>
    <row r="35" spans="2:17" ht="15.75" customHeight="1" outlineLevel="1">
      <c r="B35" s="538"/>
      <c r="C35" s="535" t="s">
        <v>2175</v>
      </c>
      <c r="D35" s="537" t="s">
        <v>840</v>
      </c>
      <c r="E35" s="200">
        <v>4206</v>
      </c>
      <c r="F35" s="168">
        <f>E35*'Прайс-лист'!I3*(1-'Прайс-лист'!$E$3)</f>
        <v>3364.8</v>
      </c>
      <c r="G35" s="137">
        <v>0</v>
      </c>
      <c r="H35" s="169">
        <f t="shared" si="0"/>
        <v>0</v>
      </c>
      <c r="J35" s="240" t="s">
        <v>1763</v>
      </c>
      <c r="K35" s="240" t="s">
        <v>1780</v>
      </c>
      <c r="L35" s="50" t="s">
        <v>1892</v>
      </c>
      <c r="M35" s="235"/>
      <c r="N35" s="237"/>
      <c r="O35" s="396" t="s">
        <v>1978</v>
      </c>
      <c r="P35" s="240" t="s">
        <v>2082</v>
      </c>
      <c r="Q35" s="237"/>
    </row>
    <row r="36" spans="2:17" ht="15.75" customHeight="1" outlineLevel="1">
      <c r="B36" s="538">
        <v>2004</v>
      </c>
      <c r="C36" s="535" t="s">
        <v>842</v>
      </c>
      <c r="D36" s="537" t="s">
        <v>840</v>
      </c>
      <c r="E36" s="200">
        <v>0</v>
      </c>
      <c r="F36" s="168">
        <f>E36*'Прайс-лист'!I3*(1-'Прайс-лист'!$E$3)</f>
        <v>0</v>
      </c>
      <c r="G36" s="137">
        <v>0</v>
      </c>
      <c r="H36" s="169">
        <f t="shared" si="0"/>
        <v>0</v>
      </c>
      <c r="J36" s="240" t="s">
        <v>1764</v>
      </c>
      <c r="K36" s="240" t="s">
        <v>1781</v>
      </c>
      <c r="L36" s="50" t="s">
        <v>1892</v>
      </c>
      <c r="O36" s="396" t="s">
        <v>1979</v>
      </c>
      <c r="P36" s="50"/>
      <c r="Q36" s="240"/>
    </row>
    <row r="37" spans="2:17" ht="15.75" customHeight="1" outlineLevel="1">
      <c r="B37" s="233">
        <v>3079</v>
      </c>
      <c r="C37" s="377" t="s">
        <v>1982</v>
      </c>
      <c r="D37" s="99" t="s">
        <v>1983</v>
      </c>
      <c r="E37" s="200">
        <v>266</v>
      </c>
      <c r="F37" s="168">
        <f>E37*'Прайс-лист'!I3*(1-'Прайс-лист'!$E$3)</f>
        <v>212.8</v>
      </c>
      <c r="G37" s="137">
        <v>0</v>
      </c>
      <c r="H37" s="169">
        <f t="shared" si="0"/>
        <v>0</v>
      </c>
      <c r="L37" s="50"/>
      <c r="N37" s="238"/>
      <c r="O37" s="396" t="s">
        <v>1980</v>
      </c>
      <c r="P37" s="50"/>
      <c r="Q37" s="240"/>
    </row>
    <row r="38" spans="2:17" ht="15.75" customHeight="1" outlineLevel="1">
      <c r="B38" s="233">
        <v>3504</v>
      </c>
      <c r="C38" s="349" t="s">
        <v>1760</v>
      </c>
      <c r="D38" s="100" t="s">
        <v>840</v>
      </c>
      <c r="E38" s="200">
        <v>941</v>
      </c>
      <c r="F38" s="168">
        <f>E38*'Прайс-лист'!I3*(1-'Прайс-лист'!$E$3)</f>
        <v>752.80000000000007</v>
      </c>
      <c r="G38" s="137">
        <v>0</v>
      </c>
      <c r="H38" s="169">
        <f t="shared" si="0"/>
        <v>0</v>
      </c>
      <c r="J38" s="143" t="s">
        <v>1778</v>
      </c>
      <c r="L38" s="50"/>
      <c r="N38" s="238"/>
      <c r="O38" s="396" t="s">
        <v>1981</v>
      </c>
      <c r="P38" s="50"/>
      <c r="Q38" s="240"/>
    </row>
    <row r="39" spans="2:17" ht="15.75" customHeight="1" outlineLevel="1">
      <c r="B39" s="368" t="s">
        <v>1951</v>
      </c>
      <c r="C39" s="369" t="s">
        <v>1954</v>
      </c>
      <c r="D39" s="100" t="s">
        <v>840</v>
      </c>
      <c r="E39" s="200">
        <v>0</v>
      </c>
      <c r="F39" s="168">
        <f>E39*'Прайс-лист'!I3*(1-'Прайс-лист'!$E$3)</f>
        <v>0</v>
      </c>
      <c r="G39" s="137">
        <v>0</v>
      </c>
      <c r="H39" s="169">
        <f t="shared" si="0"/>
        <v>0</v>
      </c>
      <c r="L39" s="50"/>
      <c r="N39" s="50"/>
      <c r="O39" s="238"/>
      <c r="P39" s="50"/>
    </row>
    <row r="40" spans="2:17" ht="15.75" customHeight="1" outlineLevel="1">
      <c r="B40" s="361">
        <v>2143</v>
      </c>
      <c r="C40" s="683" t="s">
        <v>1931</v>
      </c>
      <c r="D40" s="683"/>
      <c r="E40" s="200">
        <v>205</v>
      </c>
      <c r="F40" s="168">
        <f>E40*'Прайс-лист'!I3*(1-'Прайс-лист'!$E$3)</f>
        <v>164</v>
      </c>
      <c r="G40" s="137">
        <v>0</v>
      </c>
      <c r="H40" s="169">
        <f t="shared" si="0"/>
        <v>0</v>
      </c>
      <c r="N40" s="143"/>
      <c r="O40" s="143" t="s">
        <v>1778</v>
      </c>
    </row>
    <row r="41" spans="2:17" ht="15.75" customHeight="1" outlineLevel="1">
      <c r="B41" s="370">
        <v>2563</v>
      </c>
      <c r="C41" s="677" t="s">
        <v>2104</v>
      </c>
      <c r="D41" s="677"/>
      <c r="E41" s="200">
        <v>202</v>
      </c>
      <c r="F41" s="168">
        <f>E41*'Прайс-лист'!I3*(1-'Прайс-лист'!$E$3)</f>
        <v>161.60000000000002</v>
      </c>
      <c r="G41" s="137">
        <v>0</v>
      </c>
      <c r="H41" s="169">
        <f t="shared" si="0"/>
        <v>0</v>
      </c>
    </row>
    <row r="42" spans="2:17" ht="15.75" customHeight="1" outlineLevel="1">
      <c r="B42" s="684" t="s">
        <v>6</v>
      </c>
      <c r="C42" s="684"/>
      <c r="D42" s="684"/>
      <c r="E42" s="684"/>
      <c r="F42" s="684"/>
      <c r="G42" s="684"/>
      <c r="H42" s="684"/>
    </row>
    <row r="43" spans="2:17" ht="15.75" customHeight="1" outlineLevel="1">
      <c r="B43" s="368">
        <v>414601</v>
      </c>
      <c r="C43" s="683" t="s">
        <v>1950</v>
      </c>
      <c r="D43" s="683"/>
      <c r="E43" s="182">
        <v>71</v>
      </c>
      <c r="F43" s="168">
        <f>E43*'Прайс-лист'!I3*(1-'Прайс-лист'!$E$3)</f>
        <v>56.800000000000004</v>
      </c>
      <c r="G43" s="137">
        <v>0</v>
      </c>
      <c r="H43" s="169">
        <f t="shared" ref="H43:H65" si="1">F43*G43</f>
        <v>0</v>
      </c>
    </row>
    <row r="44" spans="2:17" ht="15.75" customHeight="1" outlineLevel="1">
      <c r="B44" s="231">
        <v>2537</v>
      </c>
      <c r="C44" s="683" t="s">
        <v>2664</v>
      </c>
      <c r="D44" s="683"/>
      <c r="E44" s="182">
        <v>515</v>
      </c>
      <c r="F44" s="168">
        <f>E44*'Прайс-лист'!I3*(1-'Прайс-лист'!$E$3)</f>
        <v>412</v>
      </c>
      <c r="G44" s="137">
        <v>0</v>
      </c>
      <c r="H44" s="169">
        <f t="shared" si="1"/>
        <v>0</v>
      </c>
    </row>
    <row r="45" spans="2:17" ht="15.75" customHeight="1" outlineLevel="1">
      <c r="B45" s="231">
        <v>2538</v>
      </c>
      <c r="C45" s="683" t="s">
        <v>1913</v>
      </c>
      <c r="D45" s="683"/>
      <c r="E45" s="182">
        <v>1433</v>
      </c>
      <c r="F45" s="168">
        <f>E45*'Прайс-лист'!I3*(1-'Прайс-лист'!$E$3)</f>
        <v>1146.4000000000001</v>
      </c>
      <c r="G45" s="137">
        <v>0</v>
      </c>
      <c r="H45" s="169">
        <f t="shared" si="1"/>
        <v>0</v>
      </c>
    </row>
    <row r="46" spans="2:17" ht="15.75" customHeight="1" outlineLevel="1">
      <c r="B46" s="350">
        <v>2539</v>
      </c>
      <c r="C46" s="683" t="s">
        <v>1914</v>
      </c>
      <c r="D46" s="683"/>
      <c r="E46" s="182">
        <v>1003</v>
      </c>
      <c r="F46" s="168">
        <f>E46*'Прайс-лист'!I3*(1-'Прайс-лист'!$E$3)</f>
        <v>802.40000000000009</v>
      </c>
      <c r="G46" s="137">
        <v>0</v>
      </c>
      <c r="H46" s="169">
        <f>F46*G46</f>
        <v>0</v>
      </c>
    </row>
    <row r="47" spans="2:17" ht="15.75" customHeight="1" outlineLevel="1">
      <c r="B47" s="361">
        <v>2524</v>
      </c>
      <c r="C47" s="683" t="s">
        <v>1918</v>
      </c>
      <c r="D47" s="683"/>
      <c r="E47" s="182">
        <v>399</v>
      </c>
      <c r="F47" s="168">
        <f>E47*'Прайс-лист'!I3*(1-'Прайс-лист'!$E$3)</f>
        <v>319.20000000000005</v>
      </c>
      <c r="G47" s="367">
        <f>G46</f>
        <v>0</v>
      </c>
      <c r="H47" s="169">
        <f>F47*G47</f>
        <v>0</v>
      </c>
    </row>
    <row r="48" spans="2:17" ht="15.75" customHeight="1" outlineLevel="1">
      <c r="B48" s="231">
        <v>2706</v>
      </c>
      <c r="C48" s="683" t="s">
        <v>128</v>
      </c>
      <c r="D48" s="683"/>
      <c r="E48" s="182">
        <v>686</v>
      </c>
      <c r="F48" s="168">
        <f>E48*'Прайс-лист'!I3*(1-'Прайс-лист'!$E$3)</f>
        <v>548.80000000000007</v>
      </c>
      <c r="G48" s="137">
        <v>0</v>
      </c>
      <c r="H48" s="169">
        <f t="shared" si="1"/>
        <v>0</v>
      </c>
    </row>
    <row r="49" spans="2:8" ht="15.75" customHeight="1" outlineLevel="1">
      <c r="B49" s="231">
        <v>2705</v>
      </c>
      <c r="C49" s="683" t="s">
        <v>127</v>
      </c>
      <c r="D49" s="683"/>
      <c r="E49" s="182">
        <v>735</v>
      </c>
      <c r="F49" s="168">
        <f>E49*'Прайс-лист'!I3*(1-'Прайс-лист'!$E$3)</f>
        <v>588</v>
      </c>
      <c r="G49" s="137">
        <v>0</v>
      </c>
      <c r="H49" s="169">
        <f t="shared" si="1"/>
        <v>0</v>
      </c>
    </row>
    <row r="50" spans="2:8" ht="15.75" customHeight="1" outlineLevel="1">
      <c r="B50" s="231">
        <v>2601</v>
      </c>
      <c r="C50" s="683" t="s">
        <v>97</v>
      </c>
      <c r="D50" s="683"/>
      <c r="E50" s="182">
        <v>101</v>
      </c>
      <c r="F50" s="168">
        <f>E50*'Прайс-лист'!I3*(1-'Прайс-лист'!$E$3)</f>
        <v>80.800000000000011</v>
      </c>
      <c r="G50" s="137">
        <v>0</v>
      </c>
      <c r="H50" s="169">
        <f>F50*G50</f>
        <v>0</v>
      </c>
    </row>
    <row r="51" spans="2:8" ht="15.75" customHeight="1" outlineLevel="1">
      <c r="B51" s="231">
        <v>2128</v>
      </c>
      <c r="C51" s="683" t="s">
        <v>1992</v>
      </c>
      <c r="D51" s="683"/>
      <c r="E51" s="182">
        <v>1735</v>
      </c>
      <c r="F51" s="168">
        <f>E51*'Прайс-лист'!I3*(1-'Прайс-лист'!$E$3)</f>
        <v>1388</v>
      </c>
      <c r="G51" s="137">
        <v>0</v>
      </c>
      <c r="H51" s="169">
        <f t="shared" si="1"/>
        <v>0</v>
      </c>
    </row>
    <row r="52" spans="2:8" ht="15.75" customHeight="1" outlineLevel="1">
      <c r="B52" s="534">
        <v>2426</v>
      </c>
      <c r="C52" s="687" t="s">
        <v>1753</v>
      </c>
      <c r="D52" s="687"/>
      <c r="E52" s="182">
        <v>507</v>
      </c>
      <c r="F52" s="168">
        <f>E52*'Прайс-лист'!I3*(1-'Прайс-лист'!$E$3)</f>
        <v>405.6</v>
      </c>
      <c r="G52" s="137">
        <v>0</v>
      </c>
      <c r="H52" s="169">
        <f t="shared" si="1"/>
        <v>0</v>
      </c>
    </row>
    <row r="53" spans="2:8" ht="15.75" customHeight="1" outlineLevel="1">
      <c r="B53" s="534">
        <v>2350</v>
      </c>
      <c r="C53" s="687" t="s">
        <v>2220</v>
      </c>
      <c r="D53" s="687"/>
      <c r="E53" s="182">
        <v>698</v>
      </c>
      <c r="F53" s="168">
        <f>E53*'Прайс-лист'!I3*(1-'Прайс-лист'!$E$3)</f>
        <v>558.4</v>
      </c>
      <c r="G53" s="137">
        <v>0</v>
      </c>
      <c r="H53" s="169">
        <f t="shared" ref="H53" si="2">F53*G53</f>
        <v>0</v>
      </c>
    </row>
    <row r="54" spans="2:8" ht="15.75" customHeight="1" outlineLevel="1">
      <c r="B54" s="534">
        <v>235001</v>
      </c>
      <c r="C54" s="687" t="s">
        <v>2221</v>
      </c>
      <c r="D54" s="687"/>
      <c r="E54" s="182">
        <v>583</v>
      </c>
      <c r="F54" s="168">
        <f>E54*'Прайс-лист'!I3*(1-'Прайс-лист'!$E$3)</f>
        <v>466.40000000000003</v>
      </c>
      <c r="G54" s="137">
        <v>0</v>
      </c>
      <c r="H54" s="169">
        <f t="shared" si="1"/>
        <v>0</v>
      </c>
    </row>
    <row r="55" spans="2:8" ht="15.75" customHeight="1" outlineLevel="1">
      <c r="B55" s="538">
        <v>308001</v>
      </c>
      <c r="C55" s="682" t="s">
        <v>1755</v>
      </c>
      <c r="D55" s="682"/>
      <c r="E55" s="200">
        <v>30</v>
      </c>
      <c r="F55" s="168">
        <f>E55*'Прайс-лист'!I3*(1-'Прайс-лист'!$E$3)</f>
        <v>24</v>
      </c>
      <c r="G55" s="230">
        <f>IF(G37*G54,1,0)</f>
        <v>0</v>
      </c>
      <c r="H55" s="169">
        <f>F55*G55</f>
        <v>0</v>
      </c>
    </row>
    <row r="56" spans="2:8" ht="15.75" customHeight="1" outlineLevel="1">
      <c r="B56" s="534">
        <v>2351</v>
      </c>
      <c r="C56" s="687" t="s">
        <v>1754</v>
      </c>
      <c r="D56" s="687"/>
      <c r="E56" s="182">
        <v>394</v>
      </c>
      <c r="F56" s="168">
        <f>E56*'Прайс-лист'!I3*(1-'Прайс-лист'!$E$3)</f>
        <v>315.20000000000005</v>
      </c>
      <c r="G56" s="137">
        <v>0</v>
      </c>
      <c r="H56" s="169">
        <f t="shared" si="1"/>
        <v>0</v>
      </c>
    </row>
    <row r="57" spans="2:8" ht="15.75" customHeight="1" outlineLevel="1">
      <c r="B57" s="538">
        <v>308102</v>
      </c>
      <c r="C57" s="682" t="s">
        <v>1756</v>
      </c>
      <c r="D57" s="682"/>
      <c r="E57" s="200">
        <v>39</v>
      </c>
      <c r="F57" s="168">
        <f>E57*'Прайс-лист'!I3*(1-'Прайс-лист'!$E$3)</f>
        <v>31.200000000000003</v>
      </c>
      <c r="G57" s="230">
        <f>IF(G37*G56,1,0)</f>
        <v>0</v>
      </c>
      <c r="H57" s="169">
        <f t="shared" si="1"/>
        <v>0</v>
      </c>
    </row>
    <row r="58" spans="2:8" ht="15.75" customHeight="1" outlineLevel="1">
      <c r="B58" s="538">
        <v>2736</v>
      </c>
      <c r="C58" s="682" t="s">
        <v>1759</v>
      </c>
      <c r="D58" s="682"/>
      <c r="E58" s="200">
        <v>857</v>
      </c>
      <c r="F58" s="168">
        <f>E58*'Прайс-лист'!I3*(1-'Прайс-лист'!$E$3)</f>
        <v>685.6</v>
      </c>
      <c r="G58" s="137">
        <v>0</v>
      </c>
      <c r="H58" s="169">
        <f t="shared" si="1"/>
        <v>0</v>
      </c>
    </row>
    <row r="59" spans="2:8" ht="15.75" customHeight="1" outlineLevel="1">
      <c r="B59" s="231">
        <v>2962</v>
      </c>
      <c r="C59" s="683" t="s">
        <v>8</v>
      </c>
      <c r="D59" s="683"/>
      <c r="E59" s="182">
        <v>202</v>
      </c>
      <c r="F59" s="168">
        <f>E59*'Прайс-лист'!I3*(1-'Прайс-лист'!$E$3)</f>
        <v>161.60000000000002</v>
      </c>
      <c r="G59" s="137">
        <v>0</v>
      </c>
      <c r="H59" s="169">
        <f t="shared" si="1"/>
        <v>0</v>
      </c>
    </row>
    <row r="60" spans="2:8" ht="15.75" customHeight="1" outlineLevel="1">
      <c r="B60" s="231">
        <v>2963</v>
      </c>
      <c r="C60" s="683" t="s">
        <v>74</v>
      </c>
      <c r="D60" s="683"/>
      <c r="E60" s="182">
        <v>247</v>
      </c>
      <c r="F60" s="168">
        <f>E60*'Прайс-лист'!I3*(1-'Прайс-лист'!$E$3)</f>
        <v>197.60000000000002</v>
      </c>
      <c r="G60" s="137">
        <v>0</v>
      </c>
      <c r="H60" s="169">
        <f t="shared" si="1"/>
        <v>0</v>
      </c>
    </row>
    <row r="61" spans="2:8" ht="15.75" customHeight="1" outlineLevel="1">
      <c r="B61" s="231">
        <v>7000</v>
      </c>
      <c r="C61" s="683" t="s">
        <v>10</v>
      </c>
      <c r="D61" s="683"/>
      <c r="E61" s="182">
        <v>640</v>
      </c>
      <c r="F61" s="168">
        <f>E61*'Прайс-лист'!I3*(1-'Прайс-лист'!$E$3)</f>
        <v>512</v>
      </c>
      <c r="G61" s="137">
        <v>0</v>
      </c>
      <c r="H61" s="169">
        <f t="shared" si="1"/>
        <v>0</v>
      </c>
    </row>
    <row r="62" spans="2:8" ht="15.75" customHeight="1" outlineLevel="1">
      <c r="B62" s="231">
        <v>7001</v>
      </c>
      <c r="C62" s="683" t="s">
        <v>1757</v>
      </c>
      <c r="D62" s="683"/>
      <c r="E62" s="182">
        <v>157</v>
      </c>
      <c r="F62" s="168">
        <f>E62*'Прайс-лист'!I3*(1-'Прайс-лист'!$E$3)</f>
        <v>125.60000000000001</v>
      </c>
      <c r="G62" s="137">
        <v>0</v>
      </c>
      <c r="H62" s="169">
        <f t="shared" si="1"/>
        <v>0</v>
      </c>
    </row>
    <row r="63" spans="2:8" ht="15.75" customHeight="1" outlineLevel="1">
      <c r="B63" s="231">
        <v>7003</v>
      </c>
      <c r="C63" s="683" t="s">
        <v>1775</v>
      </c>
      <c r="D63" s="683"/>
      <c r="E63" s="182">
        <v>98</v>
      </c>
      <c r="F63" s="168">
        <f>E63*'Прайс-лист'!I3*(1-'Прайс-лист'!$E$3)</f>
        <v>78.400000000000006</v>
      </c>
      <c r="G63" s="137">
        <v>0</v>
      </c>
      <c r="H63" s="169">
        <f t="shared" si="1"/>
        <v>0</v>
      </c>
    </row>
    <row r="64" spans="2:8" ht="15.75" customHeight="1" outlineLevel="1">
      <c r="B64" s="231">
        <v>7002</v>
      </c>
      <c r="C64" s="683" t="s">
        <v>1920</v>
      </c>
      <c r="D64" s="683"/>
      <c r="E64" s="182">
        <v>260</v>
      </c>
      <c r="F64" s="168">
        <f>E64*'Прайс-лист'!I3*(1-'Прайс-лист'!$E$3)</f>
        <v>208</v>
      </c>
      <c r="G64" s="137">
        <v>0</v>
      </c>
      <c r="H64" s="169">
        <f t="shared" si="1"/>
        <v>0</v>
      </c>
    </row>
    <row r="65" spans="2:8" ht="15.75" customHeight="1" outlineLevel="1">
      <c r="B65" s="496">
        <v>239501</v>
      </c>
      <c r="C65" s="691" t="s">
        <v>2160</v>
      </c>
      <c r="D65" s="691"/>
      <c r="E65" s="182">
        <v>1210</v>
      </c>
      <c r="F65" s="168">
        <f>E65*'Прайс-лист'!I3*(1-'Прайс-лист'!$E$3)</f>
        <v>968</v>
      </c>
      <c r="G65" s="137">
        <v>0</v>
      </c>
      <c r="H65" s="169">
        <f t="shared" si="1"/>
        <v>0</v>
      </c>
    </row>
    <row r="66" spans="2:8" ht="15.75" customHeight="1">
      <c r="B66" s="3"/>
      <c r="C66" s="52"/>
      <c r="D66" s="52"/>
      <c r="E66" s="176"/>
      <c r="F66" s="1"/>
      <c r="G66" s="27" t="s">
        <v>11</v>
      </c>
      <c r="H66" s="170">
        <f>SUM(H27:H65)</f>
        <v>13318.400000000001</v>
      </c>
    </row>
  </sheetData>
  <sortState ref="A35:H55">
    <sortCondition ref="A35"/>
  </sortState>
  <mergeCells count="76">
    <mergeCell ref="R2:S2"/>
    <mergeCell ref="C23:D23"/>
    <mergeCell ref="F23:G23"/>
    <mergeCell ref="C60:D60"/>
    <mergeCell ref="C61:D61"/>
    <mergeCell ref="C55:D55"/>
    <mergeCell ref="C51:D51"/>
    <mergeCell ref="C46:D46"/>
    <mergeCell ref="C58:D58"/>
    <mergeCell ref="C56:D56"/>
    <mergeCell ref="C57:D57"/>
    <mergeCell ref="C47:D47"/>
    <mergeCell ref="C40:D40"/>
    <mergeCell ref="C41:D41"/>
    <mergeCell ref="C22:D22"/>
    <mergeCell ref="F22:G22"/>
    <mergeCell ref="C65:D65"/>
    <mergeCell ref="C50:D50"/>
    <mergeCell ref="C63:D63"/>
    <mergeCell ref="C64:D64"/>
    <mergeCell ref="C59:D59"/>
    <mergeCell ref="C62:D62"/>
    <mergeCell ref="C53:D53"/>
    <mergeCell ref="C24:D24"/>
    <mergeCell ref="F24:G24"/>
    <mergeCell ref="C54:D54"/>
    <mergeCell ref="C52:D52"/>
    <mergeCell ref="C27:D27"/>
    <mergeCell ref="C29:H29"/>
    <mergeCell ref="B30:H30"/>
    <mergeCell ref="C43:D43"/>
    <mergeCell ref="C44:D44"/>
    <mergeCell ref="B28:H28"/>
    <mergeCell ref="C45:D45"/>
    <mergeCell ref="C48:D48"/>
    <mergeCell ref="C49:D49"/>
    <mergeCell ref="B42:H42"/>
    <mergeCell ref="C33:D33"/>
    <mergeCell ref="C19:D19"/>
    <mergeCell ref="F19:G19"/>
    <mergeCell ref="C20:D20"/>
    <mergeCell ref="F20:G20"/>
    <mergeCell ref="C21:D21"/>
    <mergeCell ref="F21:G21"/>
    <mergeCell ref="C16:D16"/>
    <mergeCell ref="F16:G16"/>
    <mergeCell ref="C17:D17"/>
    <mergeCell ref="F17:G17"/>
    <mergeCell ref="C18:D18"/>
    <mergeCell ref="F18:G18"/>
    <mergeCell ref="C13:D13"/>
    <mergeCell ref="F13:G13"/>
    <mergeCell ref="C14:D14"/>
    <mergeCell ref="F14:G14"/>
    <mergeCell ref="C15:D15"/>
    <mergeCell ref="F15:G15"/>
    <mergeCell ref="C10:D10"/>
    <mergeCell ref="F10:G10"/>
    <mergeCell ref="C11:D11"/>
    <mergeCell ref="F11:G11"/>
    <mergeCell ref="C12:D12"/>
    <mergeCell ref="F12:G12"/>
    <mergeCell ref="B2:H2"/>
    <mergeCell ref="B3:H3"/>
    <mergeCell ref="C4:D4"/>
    <mergeCell ref="F4:G4"/>
    <mergeCell ref="C5:D5"/>
    <mergeCell ref="F5:G5"/>
    <mergeCell ref="C9:D9"/>
    <mergeCell ref="F9:G9"/>
    <mergeCell ref="C6:D6"/>
    <mergeCell ref="F6:G6"/>
    <mergeCell ref="C7:D7"/>
    <mergeCell ref="F7:G7"/>
    <mergeCell ref="C8:D8"/>
    <mergeCell ref="F8:G8"/>
  </mergeCells>
  <dataValidations count="8">
    <dataValidation type="list" allowBlank="1" showInputMessage="1" showErrorMessage="1" sqref="D38">
      <formula1>$P$31:$P$35</formula1>
    </dataValidation>
    <dataValidation type="list" allowBlank="1" showInputMessage="1" showErrorMessage="1" sqref="D39">
      <formula1>$Q$31:$Q$33</formula1>
    </dataValidation>
    <dataValidation type="list" allowBlank="1" showInputMessage="1" showErrorMessage="1" sqref="D36">
      <formula1>$N$31:$N$33</formula1>
    </dataValidation>
    <dataValidation type="list" allowBlank="1" showInputMessage="1" showErrorMessage="1" sqref="D37">
      <formula1>$O$31:$O$40</formula1>
    </dataValidation>
    <dataValidation type="list" allowBlank="1" showInputMessage="1" showErrorMessage="1" sqref="D31">
      <formula1>$J$31:$J$38</formula1>
    </dataValidation>
    <dataValidation type="list" allowBlank="1" showInputMessage="1" showErrorMessage="1" sqref="D32">
      <formula1>$K$31:$K$36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5">
      <formula1>$M$31:$M$34</formula1>
    </dataValidation>
  </dataValidations>
  <hyperlinks>
    <hyperlink ref="R2:S2" location="'Прайс-лист'!A1" display="на главную"/>
  </hyperlinks>
  <pageMargins left="0.23622047244094491" right="0.23622047244094491" top="0.37" bottom="0.17" header="0.31496062992125984" footer="0.31496062992125984"/>
  <pageSetup paperSize="9" scale="65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00B050"/>
  </sheetPr>
  <dimension ref="B1:G466"/>
  <sheetViews>
    <sheetView showGridLines="0" zoomScaleNormal="100" workbookViewId="0">
      <pane ySplit="4" topLeftCell="A410" activePane="bottomLeft" state="frozen"/>
      <selection pane="bottomLeft" activeCell="D3" sqref="D1:D1048576"/>
    </sheetView>
  </sheetViews>
  <sheetFormatPr defaultRowHeight="14.25"/>
  <cols>
    <col min="1" max="1" width="3.7109375" style="245" customWidth="1"/>
    <col min="2" max="2" width="12.7109375" style="245" customWidth="1"/>
    <col min="3" max="3" width="90.7109375" style="245" customWidth="1"/>
    <col min="4" max="4" width="80.85546875" style="245" hidden="1" customWidth="1"/>
    <col min="5" max="5" width="50.7109375" style="50" customWidth="1"/>
    <col min="6" max="6" width="11.140625" style="181" hidden="1" customWidth="1"/>
    <col min="7" max="7" width="12.7109375" style="628" customWidth="1"/>
    <col min="8" max="16384" width="9.140625" style="245"/>
  </cols>
  <sheetData>
    <row r="1" spans="2:7" ht="22.5">
      <c r="B1" s="724" t="s">
        <v>315</v>
      </c>
      <c r="C1" s="724"/>
      <c r="D1" s="724"/>
      <c r="E1" s="724"/>
      <c r="F1" s="724"/>
      <c r="G1" s="724"/>
    </row>
    <row r="2" spans="2:7" hidden="1">
      <c r="B2" s="725" t="s">
        <v>1612</v>
      </c>
      <c r="C2" s="725"/>
      <c r="D2" s="725"/>
      <c r="E2" s="725"/>
      <c r="F2" s="725"/>
      <c r="G2" s="725"/>
    </row>
    <row r="3" spans="2:7">
      <c r="B3" s="303"/>
      <c r="C3" s="309"/>
      <c r="D3" s="309"/>
      <c r="E3" s="302"/>
      <c r="F3" s="599"/>
      <c r="G3" s="616"/>
    </row>
    <row r="4" spans="2:7">
      <c r="B4" s="440" t="s">
        <v>316</v>
      </c>
      <c r="C4" s="441" t="s">
        <v>1610</v>
      </c>
      <c r="D4" s="441" t="s">
        <v>1611</v>
      </c>
      <c r="E4" s="441" t="s">
        <v>317</v>
      </c>
      <c r="F4" s="443" t="s">
        <v>2579</v>
      </c>
      <c r="G4" s="443" t="s">
        <v>1</v>
      </c>
    </row>
    <row r="5" spans="2:7" ht="15" thickBot="1">
      <c r="B5" s="541"/>
      <c r="C5" s="542" t="s">
        <v>318</v>
      </c>
      <c r="D5" s="543" t="s">
        <v>871</v>
      </c>
      <c r="E5" s="544"/>
      <c r="F5" s="600"/>
      <c r="G5" s="617"/>
    </row>
    <row r="6" spans="2:7">
      <c r="B6" s="422">
        <v>2000</v>
      </c>
      <c r="C6" s="423" t="s">
        <v>1609</v>
      </c>
      <c r="D6" s="253" t="s">
        <v>872</v>
      </c>
      <c r="E6" s="424"/>
      <c r="F6" s="601">
        <v>23</v>
      </c>
      <c r="G6" s="618">
        <f>F6*'Прайс-лист'!I3*(1-'Прайс-лист'!$E$3)</f>
        <v>18.400000000000002</v>
      </c>
    </row>
    <row r="7" spans="2:7">
      <c r="B7" s="275">
        <v>2001</v>
      </c>
      <c r="C7" s="276" t="s">
        <v>4</v>
      </c>
      <c r="D7" s="257" t="s">
        <v>873</v>
      </c>
      <c r="E7" s="425" t="s">
        <v>319</v>
      </c>
      <c r="F7" s="601">
        <v>23</v>
      </c>
      <c r="G7" s="618">
        <f>F7*'Прайс-лист'!I3*(1-'Прайс-лист'!$E$3)</f>
        <v>18.400000000000002</v>
      </c>
    </row>
    <row r="8" spans="2:7">
      <c r="B8" s="275">
        <v>2002</v>
      </c>
      <c r="C8" s="276" t="s">
        <v>320</v>
      </c>
      <c r="D8" s="257" t="s">
        <v>874</v>
      </c>
      <c r="E8" s="425" t="s">
        <v>321</v>
      </c>
      <c r="F8" s="602">
        <v>23</v>
      </c>
      <c r="G8" s="618">
        <f>F8*'Прайс-лист'!I3*(1-'Прайс-лист'!$E$3)</f>
        <v>18.400000000000002</v>
      </c>
    </row>
    <row r="9" spans="2:7">
      <c r="B9" s="273">
        <v>2004</v>
      </c>
      <c r="C9" s="274" t="s">
        <v>83</v>
      </c>
      <c r="D9" s="255" t="s">
        <v>875</v>
      </c>
      <c r="E9" s="426"/>
      <c r="F9" s="601">
        <v>0</v>
      </c>
      <c r="G9" s="618">
        <f>F9*'Прайс-лист'!I3*(1-'Прайс-лист'!$E$3)</f>
        <v>0</v>
      </c>
    </row>
    <row r="10" spans="2:7">
      <c r="B10" s="275">
        <v>2006</v>
      </c>
      <c r="C10" s="276" t="s">
        <v>2188</v>
      </c>
      <c r="D10" s="257" t="s">
        <v>2189</v>
      </c>
      <c r="E10" s="425"/>
      <c r="F10" s="601">
        <v>23</v>
      </c>
      <c r="G10" s="618">
        <f>F10*'Прайс-лист'!I3*(1-'Прайс-лист'!$E$3)</f>
        <v>18.400000000000002</v>
      </c>
    </row>
    <row r="11" spans="2:7">
      <c r="B11" s="275">
        <v>2010</v>
      </c>
      <c r="C11" s="276" t="s">
        <v>2191</v>
      </c>
      <c r="D11" s="257" t="s">
        <v>2190</v>
      </c>
      <c r="E11" s="425"/>
      <c r="F11" s="601">
        <v>23</v>
      </c>
      <c r="G11" s="618">
        <f>F11*'Прайс-лист'!I3*(1-'Прайс-лист'!$E$3)</f>
        <v>18.400000000000002</v>
      </c>
    </row>
    <row r="12" spans="2:7" ht="28.5">
      <c r="B12" s="259">
        <v>210801</v>
      </c>
      <c r="C12" s="583" t="s">
        <v>2204</v>
      </c>
      <c r="D12" s="583" t="s">
        <v>2192</v>
      </c>
      <c r="E12" s="584" t="s">
        <v>452</v>
      </c>
      <c r="F12" s="601">
        <v>643</v>
      </c>
      <c r="G12" s="618">
        <f>F12*'Прайс-лист'!I3*(1-'Прайс-лист'!$E$3)</f>
        <v>514.4</v>
      </c>
    </row>
    <row r="13" spans="2:7" ht="28.5">
      <c r="B13" s="259">
        <v>210901</v>
      </c>
      <c r="C13" s="583" t="s">
        <v>2204</v>
      </c>
      <c r="D13" s="583" t="s">
        <v>2193</v>
      </c>
      <c r="E13" s="584" t="s">
        <v>453</v>
      </c>
      <c r="F13" s="601">
        <v>704</v>
      </c>
      <c r="G13" s="618">
        <f>F13*'Прайс-лист'!I3*(1-'Прайс-лист'!$E$3)</f>
        <v>563.20000000000005</v>
      </c>
    </row>
    <row r="14" spans="2:7" ht="28.5">
      <c r="B14" s="259">
        <v>211201</v>
      </c>
      <c r="C14" s="583" t="s">
        <v>2204</v>
      </c>
      <c r="D14" s="583" t="s">
        <v>2194</v>
      </c>
      <c r="E14" s="584" t="s">
        <v>2014</v>
      </c>
      <c r="F14" s="601">
        <v>783</v>
      </c>
      <c r="G14" s="618">
        <f>F14*'Прайс-лист'!I3*(1-'Прайс-лист'!$E$3)</f>
        <v>626.40000000000009</v>
      </c>
    </row>
    <row r="15" spans="2:7" ht="28.5">
      <c r="B15" s="259">
        <v>2008</v>
      </c>
      <c r="C15" s="583" t="s">
        <v>2204</v>
      </c>
      <c r="D15" s="583" t="s">
        <v>2195</v>
      </c>
      <c r="E15" s="584" t="s">
        <v>964</v>
      </c>
      <c r="F15" s="601">
        <v>957</v>
      </c>
      <c r="G15" s="618">
        <f>F15*'Прайс-лист'!I3*(1-'Прайс-лист'!$E$3)</f>
        <v>765.6</v>
      </c>
    </row>
    <row r="16" spans="2:7" ht="28.5">
      <c r="B16" s="259">
        <v>211301</v>
      </c>
      <c r="C16" s="583" t="s">
        <v>2204</v>
      </c>
      <c r="D16" s="583" t="s">
        <v>2196</v>
      </c>
      <c r="E16" s="584" t="s">
        <v>1789</v>
      </c>
      <c r="F16" s="601">
        <v>713</v>
      </c>
      <c r="G16" s="618">
        <f>F16*'Прайс-лист'!I3*(1-'Прайс-лист'!$E$3)</f>
        <v>570.4</v>
      </c>
    </row>
    <row r="17" spans="2:7" ht="28.5">
      <c r="B17" s="259">
        <v>211401</v>
      </c>
      <c r="C17" s="583" t="s">
        <v>2204</v>
      </c>
      <c r="D17" s="583" t="s">
        <v>2197</v>
      </c>
      <c r="E17" s="584" t="s">
        <v>960</v>
      </c>
      <c r="F17" s="601">
        <v>800</v>
      </c>
      <c r="G17" s="618">
        <f>F17*'Прайс-лист'!I3*(1-'Прайс-лист'!$E$3)</f>
        <v>640</v>
      </c>
    </row>
    <row r="18" spans="2:7">
      <c r="B18" s="259">
        <v>211501</v>
      </c>
      <c r="C18" s="260" t="s">
        <v>2205</v>
      </c>
      <c r="D18" s="260" t="s">
        <v>2198</v>
      </c>
      <c r="E18" s="584" t="s">
        <v>966</v>
      </c>
      <c r="F18" s="601">
        <v>1000</v>
      </c>
      <c r="G18" s="618">
        <f>F18*'Прайс-лист'!I3*(1-'Прайс-лист'!$E$3)</f>
        <v>800</v>
      </c>
    </row>
    <row r="19" spans="2:7">
      <c r="B19" s="259">
        <v>211502</v>
      </c>
      <c r="C19" s="260" t="s">
        <v>2206</v>
      </c>
      <c r="D19" s="260" t="s">
        <v>2199</v>
      </c>
      <c r="E19" s="584" t="s">
        <v>966</v>
      </c>
      <c r="F19" s="601">
        <v>2000</v>
      </c>
      <c r="G19" s="618">
        <f>F19*'Прайс-лист'!I3*(1-'Прайс-лист'!$E$3)</f>
        <v>1600</v>
      </c>
    </row>
    <row r="20" spans="2:7" ht="28.5">
      <c r="B20" s="259">
        <v>210401</v>
      </c>
      <c r="C20" s="583" t="s">
        <v>2204</v>
      </c>
      <c r="D20" s="583" t="s">
        <v>2200</v>
      </c>
      <c r="E20" s="584" t="s">
        <v>142</v>
      </c>
      <c r="F20" s="601">
        <v>704</v>
      </c>
      <c r="G20" s="618">
        <f>F20*'Прайс-лист'!I3*(1-'Прайс-лист'!$E$3)</f>
        <v>563.20000000000005</v>
      </c>
    </row>
    <row r="21" spans="2:7" ht="28.5">
      <c r="B21" s="259">
        <v>211101</v>
      </c>
      <c r="C21" s="583" t="s">
        <v>2204</v>
      </c>
      <c r="D21" s="583" t="s">
        <v>2201</v>
      </c>
      <c r="E21" s="584" t="s">
        <v>143</v>
      </c>
      <c r="F21" s="601">
        <v>783</v>
      </c>
      <c r="G21" s="618">
        <f>F21*'Прайс-лист'!I3*(1-'Прайс-лист'!$E$3)</f>
        <v>626.40000000000009</v>
      </c>
    </row>
    <row r="22" spans="2:7" ht="28.5">
      <c r="B22" s="259">
        <v>210501</v>
      </c>
      <c r="C22" s="583" t="s">
        <v>2204</v>
      </c>
      <c r="D22" s="583" t="s">
        <v>2202</v>
      </c>
      <c r="E22" s="584" t="s">
        <v>144</v>
      </c>
      <c r="F22" s="601">
        <v>870</v>
      </c>
      <c r="G22" s="618">
        <f>F22*'Прайс-лист'!I3*(1-'Прайс-лист'!$E$3)</f>
        <v>696</v>
      </c>
    </row>
    <row r="23" spans="2:7" ht="28.5">
      <c r="B23" s="259">
        <v>211601</v>
      </c>
      <c r="C23" s="583" t="s">
        <v>2204</v>
      </c>
      <c r="D23" s="583" t="s">
        <v>2203</v>
      </c>
      <c r="E23" s="584" t="s">
        <v>145</v>
      </c>
      <c r="F23" s="601">
        <v>1043</v>
      </c>
      <c r="G23" s="618">
        <f>F23*'Прайс-лист'!I3*(1-'Прайс-лист'!$E$3)</f>
        <v>834.40000000000009</v>
      </c>
    </row>
    <row r="24" spans="2:7">
      <c r="B24" s="291">
        <v>2127</v>
      </c>
      <c r="C24" s="427" t="s">
        <v>2341</v>
      </c>
      <c r="D24" s="260" t="s">
        <v>876</v>
      </c>
      <c r="E24" s="428" t="s">
        <v>145</v>
      </c>
      <c r="F24" s="601">
        <v>177</v>
      </c>
      <c r="G24" s="618">
        <f>F24*'Прайс-лист'!I3*(1-'Прайс-лист'!$E$3)</f>
        <v>141.6</v>
      </c>
    </row>
    <row r="25" spans="2:7">
      <c r="B25" s="291">
        <v>2120</v>
      </c>
      <c r="C25" s="427" t="s">
        <v>2342</v>
      </c>
      <c r="D25" s="260" t="s">
        <v>877</v>
      </c>
      <c r="E25" s="428" t="s">
        <v>2349</v>
      </c>
      <c r="F25" s="601">
        <v>151</v>
      </c>
      <c r="G25" s="618">
        <f>F25*'Прайс-лист'!I3*(1-'Прайс-лист'!$E$3)</f>
        <v>120.80000000000001</v>
      </c>
    </row>
    <row r="26" spans="2:7">
      <c r="B26" s="291">
        <v>2121</v>
      </c>
      <c r="C26" s="427" t="s">
        <v>2343</v>
      </c>
      <c r="D26" s="260" t="s">
        <v>878</v>
      </c>
      <c r="E26" s="428" t="s">
        <v>2350</v>
      </c>
      <c r="F26" s="601">
        <v>126</v>
      </c>
      <c r="G26" s="618">
        <f>F26*'Прайс-лист'!I3*(1-'Прайс-лист'!$E$3)</f>
        <v>100.80000000000001</v>
      </c>
    </row>
    <row r="27" spans="2:7">
      <c r="B27" s="291">
        <v>2122</v>
      </c>
      <c r="C27" s="427" t="s">
        <v>2344</v>
      </c>
      <c r="D27" s="260" t="s">
        <v>879</v>
      </c>
      <c r="E27" s="428" t="s">
        <v>452</v>
      </c>
      <c r="F27" s="601">
        <v>114</v>
      </c>
      <c r="G27" s="618">
        <f>F27*'Прайс-лист'!I3*(1-'Прайс-лист'!$E$3)</f>
        <v>91.2</v>
      </c>
    </row>
    <row r="28" spans="2:7">
      <c r="B28" s="291">
        <v>2132</v>
      </c>
      <c r="C28" s="427" t="s">
        <v>322</v>
      </c>
      <c r="D28" s="260" t="s">
        <v>880</v>
      </c>
      <c r="E28" s="428" t="s">
        <v>216</v>
      </c>
      <c r="F28" s="601">
        <v>773</v>
      </c>
      <c r="G28" s="618">
        <f>F28*'Прайс-лист'!I3*(1-'Прайс-лист'!$E$3)</f>
        <v>618.40000000000009</v>
      </c>
    </row>
    <row r="29" spans="2:7">
      <c r="B29" s="291">
        <v>2123</v>
      </c>
      <c r="C29" s="427" t="s">
        <v>2345</v>
      </c>
      <c r="D29" s="260" t="s">
        <v>881</v>
      </c>
      <c r="E29" s="428" t="s">
        <v>291</v>
      </c>
      <c r="F29" s="601">
        <v>129</v>
      </c>
      <c r="G29" s="618">
        <f>F29*'Прайс-лист'!I3*(1-'Прайс-лист'!$E$3)</f>
        <v>103.2</v>
      </c>
    </row>
    <row r="30" spans="2:7">
      <c r="B30" s="291">
        <v>2124</v>
      </c>
      <c r="C30" s="427" t="s">
        <v>2346</v>
      </c>
      <c r="D30" s="260" t="s">
        <v>882</v>
      </c>
      <c r="E30" s="428" t="s">
        <v>292</v>
      </c>
      <c r="F30" s="601">
        <v>139</v>
      </c>
      <c r="G30" s="618">
        <f>F30*'Прайс-лист'!I3*(1-'Прайс-лист'!$E$3)</f>
        <v>111.2</v>
      </c>
    </row>
    <row r="31" spans="2:7">
      <c r="B31" s="291">
        <v>2125</v>
      </c>
      <c r="C31" s="427" t="s">
        <v>2347</v>
      </c>
      <c r="D31" s="260" t="s">
        <v>883</v>
      </c>
      <c r="E31" s="428" t="s">
        <v>293</v>
      </c>
      <c r="F31" s="601">
        <v>151</v>
      </c>
      <c r="G31" s="618">
        <f>F31*'Прайс-лист'!I3*(1-'Прайс-лист'!$E$3)</f>
        <v>120.80000000000001</v>
      </c>
    </row>
    <row r="32" spans="2:7">
      <c r="B32" s="291">
        <v>2126</v>
      </c>
      <c r="C32" s="427" t="s">
        <v>2348</v>
      </c>
      <c r="D32" s="260" t="s">
        <v>884</v>
      </c>
      <c r="E32" s="428" t="s">
        <v>143</v>
      </c>
      <c r="F32" s="601">
        <v>143</v>
      </c>
      <c r="G32" s="618">
        <f>F32*'Прайс-лист'!I3*(1-'Прайс-лист'!$E$3)</f>
        <v>114.4</v>
      </c>
    </row>
    <row r="33" spans="2:7">
      <c r="B33" s="291">
        <v>2133</v>
      </c>
      <c r="C33" s="427" t="s">
        <v>84</v>
      </c>
      <c r="D33" s="260" t="s">
        <v>885</v>
      </c>
      <c r="E33" s="428" t="s">
        <v>448</v>
      </c>
      <c r="F33" s="601">
        <v>177</v>
      </c>
      <c r="G33" s="618">
        <f>F33*'Прайс-лист'!I3*(1-'Прайс-лист'!$E$3)</f>
        <v>141.6</v>
      </c>
    </row>
    <row r="34" spans="2:7">
      <c r="B34" s="291">
        <v>2142</v>
      </c>
      <c r="C34" s="427" t="s">
        <v>1734</v>
      </c>
      <c r="D34" s="260" t="s">
        <v>886</v>
      </c>
      <c r="E34" s="428" t="s">
        <v>143</v>
      </c>
      <c r="F34" s="601">
        <v>23</v>
      </c>
      <c r="G34" s="618">
        <f>F34*'Прайс-лист'!I3*(1-'Прайс-лист'!$E$3)</f>
        <v>18.400000000000002</v>
      </c>
    </row>
    <row r="35" spans="2:7">
      <c r="B35" s="291">
        <v>2170</v>
      </c>
      <c r="C35" s="427" t="s">
        <v>2351</v>
      </c>
      <c r="D35" s="260" t="s">
        <v>2352</v>
      </c>
      <c r="E35" s="428"/>
      <c r="F35" s="601">
        <v>117</v>
      </c>
      <c r="G35" s="618">
        <f>F35*'Прайс-лист'!I3*(1-'Прайс-лист'!$E$3)</f>
        <v>93.600000000000009</v>
      </c>
    </row>
    <row r="36" spans="2:7" ht="15" thickBot="1">
      <c r="B36" s="541"/>
      <c r="C36" s="542" t="s">
        <v>323</v>
      </c>
      <c r="D36" s="543" t="s">
        <v>887</v>
      </c>
      <c r="E36" s="544"/>
      <c r="F36" s="603"/>
      <c r="G36" s="619"/>
    </row>
    <row r="37" spans="2:7">
      <c r="B37" s="277">
        <v>2200</v>
      </c>
      <c r="C37" s="278" t="s">
        <v>324</v>
      </c>
      <c r="D37" s="278" t="s">
        <v>888</v>
      </c>
      <c r="E37" s="279" t="s">
        <v>325</v>
      </c>
      <c r="F37" s="601">
        <v>472</v>
      </c>
      <c r="G37" s="618">
        <f>F37*'Прайс-лист'!I3*(1-'Прайс-лист'!$E$3)</f>
        <v>377.6</v>
      </c>
    </row>
    <row r="38" spans="2:7">
      <c r="B38" s="429">
        <v>2201</v>
      </c>
      <c r="C38" s="296" t="s">
        <v>326</v>
      </c>
      <c r="D38" s="296" t="s">
        <v>889</v>
      </c>
      <c r="E38" s="430" t="s">
        <v>327</v>
      </c>
      <c r="F38" s="601">
        <v>910</v>
      </c>
      <c r="G38" s="618">
        <f>F38*'Прайс-лист'!I3*(1-'Прайс-лист'!$E$3)</f>
        <v>728</v>
      </c>
    </row>
    <row r="39" spans="2:7">
      <c r="B39" s="431">
        <v>2202</v>
      </c>
      <c r="C39" s="287" t="s">
        <v>328</v>
      </c>
      <c r="D39" s="287" t="s">
        <v>890</v>
      </c>
      <c r="E39" s="432" t="s">
        <v>160</v>
      </c>
      <c r="F39" s="601">
        <v>1181</v>
      </c>
      <c r="G39" s="618">
        <f>F39*'Прайс-лист'!I3*(1-'Прайс-лист'!$E$3)</f>
        <v>944.80000000000007</v>
      </c>
    </row>
    <row r="40" spans="2:7">
      <c r="B40" s="429">
        <v>2203</v>
      </c>
      <c r="C40" s="296" t="s">
        <v>1751</v>
      </c>
      <c r="D40" s="296" t="s">
        <v>891</v>
      </c>
      <c r="E40" s="430" t="s">
        <v>329</v>
      </c>
      <c r="F40" s="601">
        <v>2023</v>
      </c>
      <c r="G40" s="618">
        <f>F40*'Прайс-лист'!I3*(1-'Прайс-лист'!$E$3)</f>
        <v>1618.4</v>
      </c>
    </row>
    <row r="41" spans="2:7">
      <c r="B41" s="431">
        <v>2204</v>
      </c>
      <c r="C41" s="287" t="s">
        <v>1752</v>
      </c>
      <c r="D41" s="287" t="s">
        <v>892</v>
      </c>
      <c r="E41" s="432" t="s">
        <v>329</v>
      </c>
      <c r="F41" s="601">
        <v>2070</v>
      </c>
      <c r="G41" s="618">
        <f>F41*'Прайс-лист'!I3*(1-'Прайс-лист'!$E$3)</f>
        <v>1656</v>
      </c>
    </row>
    <row r="42" spans="2:7">
      <c r="B42" s="429">
        <v>2205</v>
      </c>
      <c r="C42" s="296" t="s">
        <v>330</v>
      </c>
      <c r="D42" s="296" t="s">
        <v>893</v>
      </c>
      <c r="E42" s="430" t="s">
        <v>331</v>
      </c>
      <c r="F42" s="601">
        <v>1575</v>
      </c>
      <c r="G42" s="618">
        <f>F42*'Прайс-лист'!I3*(1-'Прайс-лист'!$E$3)</f>
        <v>1260</v>
      </c>
    </row>
    <row r="43" spans="2:7">
      <c r="B43" s="431">
        <v>2206</v>
      </c>
      <c r="C43" s="287" t="s">
        <v>332</v>
      </c>
      <c r="D43" s="287" t="s">
        <v>894</v>
      </c>
      <c r="E43" s="432" t="s">
        <v>333</v>
      </c>
      <c r="F43" s="601">
        <v>867</v>
      </c>
      <c r="G43" s="618">
        <f>F43*'Прайс-лист'!I3*(1-'Прайс-лист'!$E$3)</f>
        <v>693.6</v>
      </c>
    </row>
    <row r="44" spans="2:7">
      <c r="B44" s="429">
        <v>2207</v>
      </c>
      <c r="C44" s="296" t="s">
        <v>334</v>
      </c>
      <c r="D44" s="296" t="s">
        <v>895</v>
      </c>
      <c r="E44" s="430" t="s">
        <v>335</v>
      </c>
      <c r="F44" s="601">
        <v>651</v>
      </c>
      <c r="G44" s="618">
        <f>F44*'Прайс-лист'!I3*(1-'Прайс-лист'!$E$3)</f>
        <v>520.80000000000007</v>
      </c>
    </row>
    <row r="45" spans="2:7">
      <c r="B45" s="431">
        <v>2213</v>
      </c>
      <c r="C45" s="287" t="s">
        <v>336</v>
      </c>
      <c r="D45" s="287" t="s">
        <v>896</v>
      </c>
      <c r="E45" s="432"/>
      <c r="F45" s="601">
        <v>183</v>
      </c>
      <c r="G45" s="618">
        <f>F45*'Прайс-лист'!I3*(1-'Прайс-лист'!$E$3)</f>
        <v>146.4</v>
      </c>
    </row>
    <row r="46" spans="2:7">
      <c r="B46" s="431">
        <v>2214</v>
      </c>
      <c r="C46" s="287" t="s">
        <v>337</v>
      </c>
      <c r="D46" s="287" t="s">
        <v>897</v>
      </c>
      <c r="E46" s="432" t="s">
        <v>338</v>
      </c>
      <c r="F46" s="601">
        <v>1772</v>
      </c>
      <c r="G46" s="618">
        <f>F46*'Прайс-лист'!I3*(1-'Прайс-лист'!$E$3)</f>
        <v>1417.6000000000001</v>
      </c>
    </row>
    <row r="47" spans="2:7">
      <c r="B47" s="431">
        <v>2219</v>
      </c>
      <c r="C47" s="287" t="s">
        <v>339</v>
      </c>
      <c r="D47" s="287" t="s">
        <v>898</v>
      </c>
      <c r="E47" s="432" t="s">
        <v>157</v>
      </c>
      <c r="F47" s="601">
        <v>773</v>
      </c>
      <c r="G47" s="618">
        <f>F47*'Прайс-лист'!I3*(1-'Прайс-лист'!$E$3)</f>
        <v>618.40000000000009</v>
      </c>
    </row>
    <row r="48" spans="2:7">
      <c r="B48" s="433">
        <v>2220</v>
      </c>
      <c r="C48" s="288" t="s">
        <v>340</v>
      </c>
      <c r="D48" s="288" t="s">
        <v>899</v>
      </c>
      <c r="E48" s="434" t="s">
        <v>145</v>
      </c>
      <c r="F48" s="604">
        <v>1449</v>
      </c>
      <c r="G48" s="618">
        <f>F48*'Прайс-лист'!I3*(1-'Прайс-лист'!$E$3)</f>
        <v>1159.2</v>
      </c>
    </row>
    <row r="49" spans="2:7">
      <c r="B49" s="431">
        <v>2223</v>
      </c>
      <c r="C49" s="287" t="s">
        <v>341</v>
      </c>
      <c r="D49" s="287" t="s">
        <v>900</v>
      </c>
      <c r="E49" s="432"/>
      <c r="F49" s="602">
        <v>963</v>
      </c>
      <c r="G49" s="618">
        <f>F49*'Прайс-лист'!I3*(1-'Прайс-лист'!$E$3)</f>
        <v>770.40000000000009</v>
      </c>
    </row>
    <row r="50" spans="2:7">
      <c r="B50" s="277">
        <v>2222</v>
      </c>
      <c r="C50" s="278" t="s">
        <v>342</v>
      </c>
      <c r="D50" s="278" t="s">
        <v>901</v>
      </c>
      <c r="E50" s="279" t="s">
        <v>343</v>
      </c>
      <c r="F50" s="601">
        <v>2148</v>
      </c>
      <c r="G50" s="618">
        <f>F50*'Прайс-лист'!I3*(1-'Прайс-лист'!$E$3)</f>
        <v>1718.4</v>
      </c>
    </row>
    <row r="51" spans="2:7">
      <c r="B51" s="277">
        <v>2224</v>
      </c>
      <c r="C51" s="278" t="s">
        <v>1421</v>
      </c>
      <c r="D51" s="278" t="s">
        <v>902</v>
      </c>
      <c r="E51" s="279" t="s">
        <v>903</v>
      </c>
      <c r="F51" s="601">
        <v>524</v>
      </c>
      <c r="G51" s="618">
        <f>F51*'Прайс-лист'!I3*(1-'Прайс-лист'!$E$3)</f>
        <v>419.20000000000005</v>
      </c>
    </row>
    <row r="52" spans="2:7">
      <c r="B52" s="277">
        <v>2225</v>
      </c>
      <c r="C52" s="278" t="s">
        <v>2208</v>
      </c>
      <c r="D52" s="278" t="s">
        <v>2207</v>
      </c>
      <c r="E52" s="279" t="s">
        <v>1789</v>
      </c>
      <c r="F52" s="601">
        <v>2060</v>
      </c>
      <c r="G52" s="618">
        <f>F52*'Прайс-лист'!I3*(1-'Прайс-лист'!$E$3)</f>
        <v>1648</v>
      </c>
    </row>
    <row r="53" spans="2:7">
      <c r="B53" s="431">
        <v>2208</v>
      </c>
      <c r="C53" s="287" t="s">
        <v>344</v>
      </c>
      <c r="D53" s="287" t="s">
        <v>904</v>
      </c>
      <c r="E53" s="432" t="s">
        <v>345</v>
      </c>
      <c r="F53" s="601">
        <v>509</v>
      </c>
      <c r="G53" s="618">
        <f>F53*'Прайс-лист'!I3*(1-'Прайс-лист'!$E$3)</f>
        <v>407.20000000000005</v>
      </c>
    </row>
    <row r="54" spans="2:7">
      <c r="B54" s="429">
        <v>2209</v>
      </c>
      <c r="C54" s="296" t="s">
        <v>346</v>
      </c>
      <c r="D54" s="296" t="s">
        <v>905</v>
      </c>
      <c r="E54" s="430" t="s">
        <v>347</v>
      </c>
      <c r="F54" s="601">
        <v>681</v>
      </c>
      <c r="G54" s="618">
        <f>F54*'Прайс-лист'!I3*(1-'Прайс-лист'!$E$3)</f>
        <v>544.80000000000007</v>
      </c>
    </row>
    <row r="55" spans="2:7">
      <c r="B55" s="431">
        <v>2210</v>
      </c>
      <c r="C55" s="287" t="s">
        <v>276</v>
      </c>
      <c r="D55" s="287" t="s">
        <v>906</v>
      </c>
      <c r="E55" s="432" t="s">
        <v>348</v>
      </c>
      <c r="F55" s="601">
        <v>305</v>
      </c>
      <c r="G55" s="618">
        <f>F55*'Прайс-лист'!I3*(1-'Прайс-лист'!$E$3)</f>
        <v>244</v>
      </c>
    </row>
    <row r="56" spans="2:7">
      <c r="B56" s="431">
        <v>2216</v>
      </c>
      <c r="C56" s="287" t="s">
        <v>349</v>
      </c>
      <c r="D56" s="287" t="s">
        <v>907</v>
      </c>
      <c r="E56" s="432" t="s">
        <v>2353</v>
      </c>
      <c r="F56" s="601">
        <v>920</v>
      </c>
      <c r="G56" s="618">
        <f>F56*'Прайс-лист'!I3*(1-'Прайс-лист'!$E$3)</f>
        <v>736</v>
      </c>
    </row>
    <row r="57" spans="2:7">
      <c r="B57" s="429">
        <v>2211</v>
      </c>
      <c r="C57" s="296" t="s">
        <v>350</v>
      </c>
      <c r="D57" s="296" t="s">
        <v>908</v>
      </c>
      <c r="E57" s="430" t="s">
        <v>351</v>
      </c>
      <c r="F57" s="601">
        <v>511</v>
      </c>
      <c r="G57" s="618">
        <f>F57*'Прайс-лист'!I3*(1-'Прайс-лист'!$E$3)</f>
        <v>408.8</v>
      </c>
    </row>
    <row r="58" spans="2:7">
      <c r="B58" s="431">
        <v>2212</v>
      </c>
      <c r="C58" s="287" t="s">
        <v>352</v>
      </c>
      <c r="D58" s="287" t="s">
        <v>909</v>
      </c>
      <c r="E58" s="432" t="s">
        <v>353</v>
      </c>
      <c r="F58" s="601">
        <v>302</v>
      </c>
      <c r="G58" s="618">
        <f>F58*'Прайс-лист'!I3*(1-'Прайс-лист'!$E$3)</f>
        <v>241.60000000000002</v>
      </c>
    </row>
    <row r="59" spans="2:7">
      <c r="B59" s="431">
        <v>2215</v>
      </c>
      <c r="C59" s="287" t="s">
        <v>113</v>
      </c>
      <c r="D59" s="287" t="s">
        <v>910</v>
      </c>
      <c r="E59" s="432"/>
      <c r="F59" s="602">
        <v>198</v>
      </c>
      <c r="G59" s="618">
        <f>F59*'Прайс-лист'!I3*(1-'Прайс-лист'!$E$3)</f>
        <v>158.4</v>
      </c>
    </row>
    <row r="60" spans="2:7">
      <c r="B60" s="431">
        <v>2217</v>
      </c>
      <c r="C60" s="287" t="s">
        <v>92</v>
      </c>
      <c r="D60" s="287" t="s">
        <v>911</v>
      </c>
      <c r="E60" s="432"/>
      <c r="F60" s="602">
        <v>157</v>
      </c>
      <c r="G60" s="618">
        <f>F60*'Прайс-лист'!I3*(1-'Прайс-лист'!$E$3)</f>
        <v>125.60000000000001</v>
      </c>
    </row>
    <row r="61" spans="2:7">
      <c r="B61" s="431">
        <v>2218</v>
      </c>
      <c r="C61" s="287" t="s">
        <v>91</v>
      </c>
      <c r="D61" s="287" t="s">
        <v>912</v>
      </c>
      <c r="E61" s="432"/>
      <c r="F61" s="602">
        <v>354</v>
      </c>
      <c r="G61" s="618">
        <f>F61*'Прайс-лист'!I3*(1-'Прайс-лист'!$E$3)</f>
        <v>283.2</v>
      </c>
    </row>
    <row r="62" spans="2:7">
      <c r="B62" s="429">
        <v>2250</v>
      </c>
      <c r="C62" s="296" t="s">
        <v>354</v>
      </c>
      <c r="D62" s="296" t="s">
        <v>913</v>
      </c>
      <c r="E62" s="430" t="s">
        <v>355</v>
      </c>
      <c r="F62" s="601">
        <v>90</v>
      </c>
      <c r="G62" s="618">
        <f>F62*'Прайс-лист'!I3*(1-'Прайс-лист'!$E$3)</f>
        <v>72</v>
      </c>
    </row>
    <row r="63" spans="2:7">
      <c r="B63" s="431">
        <v>2251</v>
      </c>
      <c r="C63" s="287" t="s">
        <v>356</v>
      </c>
      <c r="D63" s="287" t="s">
        <v>914</v>
      </c>
      <c r="E63" s="432" t="s">
        <v>357</v>
      </c>
      <c r="F63" s="601">
        <v>103</v>
      </c>
      <c r="G63" s="618">
        <f>F63*'Прайс-лист'!I3*(1-'Прайс-лист'!$E$3)</f>
        <v>82.4</v>
      </c>
    </row>
    <row r="64" spans="2:7">
      <c r="B64" s="431">
        <v>2258</v>
      </c>
      <c r="C64" s="287" t="s">
        <v>358</v>
      </c>
      <c r="D64" s="287" t="s">
        <v>915</v>
      </c>
      <c r="E64" s="432" t="s">
        <v>142</v>
      </c>
      <c r="F64" s="601">
        <v>96</v>
      </c>
      <c r="G64" s="618">
        <f>F64*'Прайс-лист'!I3*(1-'Прайс-лист'!$E$3)</f>
        <v>76.800000000000011</v>
      </c>
    </row>
    <row r="65" spans="2:7">
      <c r="B65" s="433">
        <v>2259</v>
      </c>
      <c r="C65" s="287" t="s">
        <v>359</v>
      </c>
      <c r="D65" s="297" t="s">
        <v>916</v>
      </c>
      <c r="E65" s="434" t="s">
        <v>145</v>
      </c>
      <c r="F65" s="601">
        <v>122</v>
      </c>
      <c r="G65" s="618">
        <f>F65*'Прайс-лист'!I3*(1-'Прайс-лист'!$E$3)</f>
        <v>97.600000000000009</v>
      </c>
    </row>
    <row r="66" spans="2:7">
      <c r="B66" s="291">
        <v>2129</v>
      </c>
      <c r="C66" s="427" t="s">
        <v>360</v>
      </c>
      <c r="D66" s="260" t="s">
        <v>917</v>
      </c>
      <c r="E66" s="428" t="s">
        <v>214</v>
      </c>
      <c r="F66" s="601">
        <v>188</v>
      </c>
      <c r="G66" s="618">
        <f>F66*'Прайс-лист'!I3*(1-'Прайс-лист'!$E$3)</f>
        <v>150.4</v>
      </c>
    </row>
    <row r="67" spans="2:7">
      <c r="B67" s="291">
        <v>2130</v>
      </c>
      <c r="C67" s="427" t="s">
        <v>361</v>
      </c>
      <c r="D67" s="260" t="s">
        <v>918</v>
      </c>
      <c r="E67" s="428" t="s">
        <v>215</v>
      </c>
      <c r="F67" s="601">
        <v>242</v>
      </c>
      <c r="G67" s="618">
        <f>F67*'Прайс-лист'!I3*(1-'Прайс-лист'!$E$3)</f>
        <v>193.60000000000002</v>
      </c>
    </row>
    <row r="68" spans="2:7">
      <c r="B68" s="275">
        <v>2131</v>
      </c>
      <c r="C68" s="276" t="s">
        <v>362</v>
      </c>
      <c r="D68" s="257" t="s">
        <v>919</v>
      </c>
      <c r="E68" s="425" t="s">
        <v>216</v>
      </c>
      <c r="F68" s="602">
        <v>333</v>
      </c>
      <c r="G68" s="618">
        <f>F68*'Прайс-лист'!I3*(1-'Прайс-лист'!$E$3)</f>
        <v>266.40000000000003</v>
      </c>
    </row>
    <row r="69" spans="2:7">
      <c r="B69" s="429">
        <v>2252</v>
      </c>
      <c r="C69" s="296" t="s">
        <v>363</v>
      </c>
      <c r="D69" s="296" t="s">
        <v>920</v>
      </c>
      <c r="E69" s="430"/>
      <c r="F69" s="601">
        <v>267</v>
      </c>
      <c r="G69" s="618">
        <f>F69*'Прайс-лист'!I3*(1-'Прайс-лист'!$E$3)</f>
        <v>213.60000000000002</v>
      </c>
    </row>
    <row r="70" spans="2:7">
      <c r="B70" s="431">
        <v>2253</v>
      </c>
      <c r="C70" s="287" t="s">
        <v>364</v>
      </c>
      <c r="D70" s="287" t="s">
        <v>921</v>
      </c>
      <c r="E70" s="432"/>
      <c r="F70" s="601">
        <v>282</v>
      </c>
      <c r="G70" s="618">
        <f>F70*'Прайс-лист'!I3*(1-'Прайс-лист'!$E$3)</f>
        <v>225.60000000000002</v>
      </c>
    </row>
    <row r="71" spans="2:7">
      <c r="B71" s="433">
        <v>2254</v>
      </c>
      <c r="C71" s="288" t="s">
        <v>365</v>
      </c>
      <c r="D71" s="288" t="s">
        <v>922</v>
      </c>
      <c r="E71" s="434"/>
      <c r="F71" s="605">
        <v>371</v>
      </c>
      <c r="G71" s="620">
        <f>F71*'Прайс-лист'!I3*(1-'Прайс-лист'!$E$3)</f>
        <v>296.8</v>
      </c>
    </row>
    <row r="72" spans="2:7">
      <c r="B72" s="431">
        <v>225405</v>
      </c>
      <c r="C72" s="287" t="s">
        <v>2209</v>
      </c>
      <c r="D72" s="287" t="s">
        <v>2210</v>
      </c>
      <c r="E72" s="432" t="s">
        <v>964</v>
      </c>
      <c r="F72" s="602">
        <v>386</v>
      </c>
      <c r="G72" s="621">
        <f>F72*'Прайс-лист'!I3*(1-'Прайс-лист'!$E$3)</f>
        <v>308.8</v>
      </c>
    </row>
    <row r="73" spans="2:7">
      <c r="B73" s="431">
        <v>2255</v>
      </c>
      <c r="C73" s="287" t="s">
        <v>366</v>
      </c>
      <c r="D73" s="287" t="s">
        <v>923</v>
      </c>
      <c r="E73" s="432" t="s">
        <v>338</v>
      </c>
      <c r="F73" s="601">
        <v>396</v>
      </c>
      <c r="G73" s="618">
        <f>F73*'Прайс-лист'!I3*(1-'Прайс-лист'!$E$3)</f>
        <v>316.8</v>
      </c>
    </row>
    <row r="74" spans="2:7">
      <c r="B74" s="429">
        <v>2256</v>
      </c>
      <c r="C74" s="296" t="s">
        <v>367</v>
      </c>
      <c r="D74" s="296" t="s">
        <v>924</v>
      </c>
      <c r="E74" s="430" t="s">
        <v>368</v>
      </c>
      <c r="F74" s="601">
        <v>411</v>
      </c>
      <c r="G74" s="618">
        <f>F74*'Прайс-лист'!I3*(1-'Прайс-лист'!$E$3)</f>
        <v>328.8</v>
      </c>
    </row>
    <row r="75" spans="2:7">
      <c r="B75" s="431">
        <v>2257</v>
      </c>
      <c r="C75" s="287" t="s">
        <v>369</v>
      </c>
      <c r="D75" s="287" t="s">
        <v>925</v>
      </c>
      <c r="E75" s="432" t="s">
        <v>329</v>
      </c>
      <c r="F75" s="601">
        <v>456</v>
      </c>
      <c r="G75" s="618">
        <f>F75*'Прайс-лист'!I3*(1-'Прайс-лист'!$E$3)</f>
        <v>364.8</v>
      </c>
    </row>
    <row r="76" spans="2:7">
      <c r="B76" s="431">
        <v>2270</v>
      </c>
      <c r="C76" s="287" t="s">
        <v>1786</v>
      </c>
      <c r="D76" s="287" t="s">
        <v>1784</v>
      </c>
      <c r="E76" s="432" t="s">
        <v>1789</v>
      </c>
      <c r="F76" s="602">
        <v>2146</v>
      </c>
      <c r="G76" s="621">
        <f>F76*'Прайс-лист'!I3*(1-'Прайс-лист'!$E$3)</f>
        <v>1716.8000000000002</v>
      </c>
    </row>
    <row r="77" spans="2:7">
      <c r="B77" s="295">
        <v>2271</v>
      </c>
      <c r="C77" s="287" t="s">
        <v>1787</v>
      </c>
      <c r="D77" s="287" t="s">
        <v>1785</v>
      </c>
      <c r="E77" s="295" t="s">
        <v>960</v>
      </c>
      <c r="F77" s="606">
        <v>2153</v>
      </c>
      <c r="G77" s="621">
        <f>F77*'Прайс-лист'!I3*(1-'Прайс-лист'!$E$3)</f>
        <v>1722.4</v>
      </c>
    </row>
    <row r="78" spans="2:7">
      <c r="B78" s="295">
        <v>2272</v>
      </c>
      <c r="C78" s="287" t="s">
        <v>1898</v>
      </c>
      <c r="D78" s="287" t="s">
        <v>1897</v>
      </c>
      <c r="E78" s="295" t="s">
        <v>2354</v>
      </c>
      <c r="F78" s="607">
        <v>2166</v>
      </c>
      <c r="G78" s="621">
        <f>F78*'Прайс-лист'!I3*(1-'Прайс-лист'!$E$3)</f>
        <v>1732.8000000000002</v>
      </c>
    </row>
    <row r="79" spans="2:7">
      <c r="B79" s="273">
        <v>2128</v>
      </c>
      <c r="C79" s="274" t="s">
        <v>370</v>
      </c>
      <c r="D79" s="255" t="s">
        <v>926</v>
      </c>
      <c r="E79" s="426" t="s">
        <v>371</v>
      </c>
      <c r="F79" s="601">
        <v>1735</v>
      </c>
      <c r="G79" s="618">
        <f>F79*'Прайс-лист'!I3*(1-'Прайс-лист'!$E$3)</f>
        <v>1388</v>
      </c>
    </row>
    <row r="80" spans="2:7">
      <c r="B80" s="436">
        <v>2143</v>
      </c>
      <c r="C80" s="437" t="s">
        <v>1915</v>
      </c>
      <c r="D80" s="437" t="s">
        <v>1922</v>
      </c>
      <c r="E80" s="432"/>
      <c r="F80" s="601">
        <v>205</v>
      </c>
      <c r="G80" s="618">
        <f>F80*'Прайс-лист'!I3*(1-'Прайс-лист'!$E$3)</f>
        <v>164</v>
      </c>
    </row>
    <row r="81" spans="2:7">
      <c r="B81" s="431">
        <v>2280</v>
      </c>
      <c r="C81" s="287" t="s">
        <v>278</v>
      </c>
      <c r="D81" s="287" t="s">
        <v>927</v>
      </c>
      <c r="E81" s="434"/>
      <c r="F81" s="602">
        <v>115</v>
      </c>
      <c r="G81" s="621">
        <f>F81*'Прайс-лист'!I3*(1-'Прайс-лист'!$E$3)</f>
        <v>92</v>
      </c>
    </row>
    <row r="82" spans="2:7">
      <c r="B82" s="277">
        <v>2281</v>
      </c>
      <c r="C82" s="287" t="s">
        <v>372</v>
      </c>
      <c r="D82" s="287" t="s">
        <v>928</v>
      </c>
      <c r="E82" s="432"/>
      <c r="F82" s="601">
        <v>115</v>
      </c>
      <c r="G82" s="618">
        <f>F82*'Прайс-лист'!I3*(1-'Прайс-лист'!$E$3)</f>
        <v>92</v>
      </c>
    </row>
    <row r="83" spans="2:7">
      <c r="B83" s="438">
        <v>2282</v>
      </c>
      <c r="C83" s="439" t="s">
        <v>1916</v>
      </c>
      <c r="D83" s="439" t="s">
        <v>1921</v>
      </c>
      <c r="E83" s="430"/>
      <c r="F83" s="601">
        <v>320</v>
      </c>
      <c r="G83" s="618">
        <f>F83*'Прайс-лист'!I3*(1-'Прайс-лист'!$E$3)</f>
        <v>256</v>
      </c>
    </row>
    <row r="84" spans="2:7" ht="15" thickBot="1">
      <c r="B84" s="541"/>
      <c r="C84" s="542" t="s">
        <v>373</v>
      </c>
      <c r="D84" s="543" t="s">
        <v>929</v>
      </c>
      <c r="E84" s="544"/>
      <c r="F84" s="603"/>
      <c r="G84" s="619"/>
    </row>
    <row r="85" spans="2:7">
      <c r="B85" s="261">
        <v>2301</v>
      </c>
      <c r="C85" s="268" t="s">
        <v>374</v>
      </c>
      <c r="D85" s="268" t="s">
        <v>930</v>
      </c>
      <c r="E85" s="261" t="s">
        <v>375</v>
      </c>
      <c r="F85" s="601">
        <v>743</v>
      </c>
      <c r="G85" s="618">
        <f>F85*'Прайс-лист'!I3*(1-'Прайс-лист'!$E$3)</f>
        <v>594.4</v>
      </c>
    </row>
    <row r="86" spans="2:7">
      <c r="B86" s="263">
        <v>2302</v>
      </c>
      <c r="C86" s="265" t="s">
        <v>376</v>
      </c>
      <c r="D86" s="265" t="s">
        <v>931</v>
      </c>
      <c r="E86" s="263" t="s">
        <v>146</v>
      </c>
      <c r="F86" s="601">
        <v>780</v>
      </c>
      <c r="G86" s="618">
        <f>F86*'Прайс-лист'!I3*(1-'Прайс-лист'!$E$3)</f>
        <v>624</v>
      </c>
    </row>
    <row r="87" spans="2:7">
      <c r="B87" s="261">
        <v>2303</v>
      </c>
      <c r="C87" s="268" t="s">
        <v>377</v>
      </c>
      <c r="D87" s="268" t="s">
        <v>932</v>
      </c>
      <c r="E87" s="261" t="s">
        <v>378</v>
      </c>
      <c r="F87" s="601">
        <v>937</v>
      </c>
      <c r="G87" s="618">
        <f>F87*'Прайс-лист'!I3*(1-'Прайс-лист'!$E$3)</f>
        <v>749.6</v>
      </c>
    </row>
    <row r="88" spans="2:7">
      <c r="B88" s="263">
        <v>2304</v>
      </c>
      <c r="C88" s="265" t="s">
        <v>379</v>
      </c>
      <c r="D88" s="265" t="s">
        <v>933</v>
      </c>
      <c r="E88" s="263" t="s">
        <v>343</v>
      </c>
      <c r="F88" s="601">
        <v>2156</v>
      </c>
      <c r="G88" s="618">
        <f>F88*'Прайс-лист'!I3*(1-'Прайс-лист'!$E$3)</f>
        <v>1724.8000000000002</v>
      </c>
    </row>
    <row r="89" spans="2:7">
      <c r="B89" s="266">
        <v>2305</v>
      </c>
      <c r="C89" s="267" t="s">
        <v>380</v>
      </c>
      <c r="D89" s="267" t="s">
        <v>934</v>
      </c>
      <c r="E89" s="266" t="s">
        <v>331</v>
      </c>
      <c r="F89" s="604">
        <v>1153</v>
      </c>
      <c r="G89" s="618">
        <f>F89*'Прайс-лист'!I3*(1-'Прайс-лист'!$E$3)</f>
        <v>922.40000000000009</v>
      </c>
    </row>
    <row r="90" spans="2:7">
      <c r="B90" s="291">
        <v>2306</v>
      </c>
      <c r="C90" s="284" t="s">
        <v>381</v>
      </c>
      <c r="D90" s="292" t="s">
        <v>935</v>
      </c>
      <c r="E90" s="266" t="s">
        <v>157</v>
      </c>
      <c r="F90" s="605">
        <v>726</v>
      </c>
      <c r="G90" s="618">
        <f>F90*'Прайс-лист'!I3*(1-'Прайс-лист'!$E$3)</f>
        <v>580.80000000000007</v>
      </c>
    </row>
    <row r="91" spans="2:7">
      <c r="B91" s="275">
        <v>2311</v>
      </c>
      <c r="C91" s="293" t="s">
        <v>383</v>
      </c>
      <c r="D91" s="294" t="s">
        <v>936</v>
      </c>
      <c r="E91" s="295" t="s">
        <v>159</v>
      </c>
      <c r="F91" s="602">
        <v>774</v>
      </c>
      <c r="G91" s="618">
        <f>F91*'Прайс-лист'!I3*(1-'Прайс-лист'!$E$3)</f>
        <v>619.20000000000005</v>
      </c>
    </row>
    <row r="92" spans="2:7">
      <c r="B92" s="275">
        <v>2315</v>
      </c>
      <c r="C92" s="293" t="s">
        <v>1895</v>
      </c>
      <c r="D92" s="294" t="s">
        <v>1896</v>
      </c>
      <c r="E92" s="295" t="s">
        <v>960</v>
      </c>
      <c r="F92" s="602">
        <v>1729</v>
      </c>
      <c r="G92" s="618">
        <f>F92*'Прайс-лист'!I3*(1-'Прайс-лист'!$E$3)</f>
        <v>1383.2</v>
      </c>
    </row>
    <row r="93" spans="2:7">
      <c r="B93" s="295">
        <v>2312</v>
      </c>
      <c r="C93" s="294" t="s">
        <v>1618</v>
      </c>
      <c r="D93" s="294" t="s">
        <v>937</v>
      </c>
      <c r="E93" s="256" t="s">
        <v>903</v>
      </c>
      <c r="F93" s="602">
        <v>502</v>
      </c>
      <c r="G93" s="618">
        <f>F93*'Прайс-лист'!I3*(1-'Прайс-лист'!$E$3)</f>
        <v>401.6</v>
      </c>
    </row>
    <row r="94" spans="2:7">
      <c r="B94" s="295">
        <v>2313</v>
      </c>
      <c r="C94" s="294" t="s">
        <v>1619</v>
      </c>
      <c r="D94" s="294" t="s">
        <v>938</v>
      </c>
      <c r="E94" s="256" t="s">
        <v>903</v>
      </c>
      <c r="F94" s="602">
        <v>217</v>
      </c>
      <c r="G94" s="618">
        <f>F94*'Прайс-лист'!I3*(1-'Прайс-лист'!$E$3)</f>
        <v>173.60000000000002</v>
      </c>
    </row>
    <row r="95" spans="2:7">
      <c r="B95" s="295">
        <v>2314</v>
      </c>
      <c r="C95" s="294" t="s">
        <v>1807</v>
      </c>
      <c r="D95" s="294" t="s">
        <v>1788</v>
      </c>
      <c r="E95" s="256" t="s">
        <v>161</v>
      </c>
      <c r="F95" s="602">
        <v>894</v>
      </c>
      <c r="G95" s="621">
        <f>F95*'Прайс-лист'!I3*(1-'Прайс-лист'!$E$3)</f>
        <v>715.2</v>
      </c>
    </row>
    <row r="96" spans="2:7">
      <c r="B96" s="581">
        <v>2315</v>
      </c>
      <c r="C96" s="579" t="s">
        <v>2212</v>
      </c>
      <c r="D96" s="579" t="s">
        <v>1896</v>
      </c>
      <c r="E96" s="580" t="s">
        <v>960</v>
      </c>
      <c r="F96" s="602">
        <v>1729</v>
      </c>
      <c r="G96" s="621">
        <f>F96*'Прайс-лист'!I3*(1-'Прайс-лист'!$E$3)</f>
        <v>1383.2</v>
      </c>
    </row>
    <row r="97" spans="2:7">
      <c r="B97" s="581">
        <v>2316</v>
      </c>
      <c r="C97" s="579" t="s">
        <v>2213</v>
      </c>
      <c r="D97" s="579" t="s">
        <v>2211</v>
      </c>
      <c r="E97" s="580" t="s">
        <v>1789</v>
      </c>
      <c r="F97" s="602">
        <v>1657</v>
      </c>
      <c r="G97" s="621">
        <f>F97*'Прайс-лист'!I3*(1-'Прайс-лист'!$E$3)</f>
        <v>1325.6000000000001</v>
      </c>
    </row>
    <row r="98" spans="2:7">
      <c r="B98" s="261">
        <v>2307</v>
      </c>
      <c r="C98" s="268" t="s">
        <v>384</v>
      </c>
      <c r="D98" s="268" t="s">
        <v>939</v>
      </c>
      <c r="E98" s="261" t="s">
        <v>338</v>
      </c>
      <c r="F98" s="601">
        <v>271</v>
      </c>
      <c r="G98" s="618">
        <f>F98*'Прайс-лист'!I3*(1-'Прайс-лист'!$E$3)</f>
        <v>216.8</v>
      </c>
    </row>
    <row r="99" spans="2:7">
      <c r="B99" s="263">
        <v>2308</v>
      </c>
      <c r="C99" s="265" t="s">
        <v>385</v>
      </c>
      <c r="D99" s="265" t="s">
        <v>940</v>
      </c>
      <c r="E99" s="263"/>
      <c r="F99" s="601">
        <v>1303</v>
      </c>
      <c r="G99" s="618">
        <f>F99*'Прайс-лист'!I3*(1-'Прайс-лист'!$E$3)</f>
        <v>1042.4000000000001</v>
      </c>
    </row>
    <row r="100" spans="2:7">
      <c r="B100" s="263">
        <v>2309</v>
      </c>
      <c r="C100" s="265" t="s">
        <v>386</v>
      </c>
      <c r="D100" s="265" t="s">
        <v>941</v>
      </c>
      <c r="E100" s="263" t="s">
        <v>387</v>
      </c>
      <c r="F100" s="601">
        <v>179</v>
      </c>
      <c r="G100" s="618">
        <f>F100*'Прайс-лист'!I3*(1-'Прайс-лист'!$E$3)</f>
        <v>143.20000000000002</v>
      </c>
    </row>
    <row r="101" spans="2:7">
      <c r="B101" s="263">
        <v>2310</v>
      </c>
      <c r="C101" s="265" t="s">
        <v>388</v>
      </c>
      <c r="D101" s="265" t="s">
        <v>942</v>
      </c>
      <c r="E101" s="263" t="s">
        <v>389</v>
      </c>
      <c r="F101" s="601">
        <v>215</v>
      </c>
      <c r="G101" s="618">
        <f>F101*'Прайс-лист'!I3*(1-'Прайс-лист'!$E$3)</f>
        <v>172</v>
      </c>
    </row>
    <row r="102" spans="2:7">
      <c r="B102" s="263">
        <v>2328</v>
      </c>
      <c r="C102" s="265" t="s">
        <v>1633</v>
      </c>
      <c r="D102" s="265" t="s">
        <v>943</v>
      </c>
      <c r="E102" s="263" t="s">
        <v>158</v>
      </c>
      <c r="F102" s="601">
        <v>282</v>
      </c>
      <c r="G102" s="618">
        <f>F102*'Прайс-лист'!I3*(1-'Прайс-лист'!$E$3)</f>
        <v>225.60000000000002</v>
      </c>
    </row>
    <row r="103" spans="2:7">
      <c r="B103" s="263">
        <v>2327</v>
      </c>
      <c r="C103" s="265" t="s">
        <v>1629</v>
      </c>
      <c r="D103" s="265" t="s">
        <v>944</v>
      </c>
      <c r="E103" s="263" t="s">
        <v>159</v>
      </c>
      <c r="F103" s="601">
        <v>354</v>
      </c>
      <c r="G103" s="618">
        <f>F103*'Прайс-лист'!I3*(1-'Прайс-лист'!$E$3)</f>
        <v>283.2</v>
      </c>
    </row>
    <row r="104" spans="2:7">
      <c r="B104" s="263">
        <v>2325</v>
      </c>
      <c r="C104" s="265" t="s">
        <v>1630</v>
      </c>
      <c r="D104" s="265" t="s">
        <v>945</v>
      </c>
      <c r="E104" s="263" t="s">
        <v>946</v>
      </c>
      <c r="F104" s="601">
        <v>354</v>
      </c>
      <c r="G104" s="618">
        <f>F104*'Прайс-лист'!I3*(1-'Прайс-лист'!$E$3)</f>
        <v>283.2</v>
      </c>
    </row>
    <row r="105" spans="2:7">
      <c r="B105" s="263">
        <v>232501</v>
      </c>
      <c r="C105" s="265" t="s">
        <v>1631</v>
      </c>
      <c r="D105" s="265" t="s">
        <v>947</v>
      </c>
      <c r="E105" s="263" t="s">
        <v>948</v>
      </c>
      <c r="F105" s="601">
        <v>354</v>
      </c>
      <c r="G105" s="618">
        <f>F105*'Прайс-лист'!I3*(1-'Прайс-лист'!$E$3)</f>
        <v>283.2</v>
      </c>
    </row>
    <row r="106" spans="2:7">
      <c r="B106" s="263">
        <v>2321</v>
      </c>
      <c r="C106" s="265" t="s">
        <v>1620</v>
      </c>
      <c r="D106" s="265" t="s">
        <v>949</v>
      </c>
      <c r="E106" s="263" t="s">
        <v>950</v>
      </c>
      <c r="F106" s="601">
        <v>394</v>
      </c>
      <c r="G106" s="618">
        <f>F106*'Прайс-лист'!I3*(1-'Прайс-лист'!$E$3)</f>
        <v>315.20000000000005</v>
      </c>
    </row>
    <row r="107" spans="2:7">
      <c r="B107" s="263">
        <v>232101</v>
      </c>
      <c r="C107" s="265" t="s">
        <v>1621</v>
      </c>
      <c r="D107" s="265" t="s">
        <v>951</v>
      </c>
      <c r="E107" s="263" t="s">
        <v>952</v>
      </c>
      <c r="F107" s="601">
        <v>394</v>
      </c>
      <c r="G107" s="618">
        <f>F107*'Прайс-лист'!I3*(1-'Прайс-лист'!$E$3)</f>
        <v>315.20000000000005</v>
      </c>
    </row>
    <row r="108" spans="2:7">
      <c r="B108" s="261">
        <v>2322</v>
      </c>
      <c r="C108" s="268" t="s">
        <v>1622</v>
      </c>
      <c r="D108" s="268" t="s">
        <v>953</v>
      </c>
      <c r="E108" s="261" t="s">
        <v>338</v>
      </c>
      <c r="F108" s="601">
        <v>350</v>
      </c>
      <c r="G108" s="618">
        <f>F108*'Прайс-лист'!I3*(1-'Прайс-лист'!$E$3)</f>
        <v>280</v>
      </c>
    </row>
    <row r="109" spans="2:7">
      <c r="B109" s="263">
        <v>2323</v>
      </c>
      <c r="C109" s="265" t="s">
        <v>1623</v>
      </c>
      <c r="D109" s="265" t="s">
        <v>954</v>
      </c>
      <c r="E109" s="263" t="s">
        <v>955</v>
      </c>
      <c r="F109" s="601">
        <v>598</v>
      </c>
      <c r="G109" s="618">
        <f>F109*'Прайс-лист'!I3*(1-'Прайс-лист'!$E$3)</f>
        <v>478.40000000000003</v>
      </c>
    </row>
    <row r="110" spans="2:7">
      <c r="B110" s="263">
        <v>232301</v>
      </c>
      <c r="C110" s="265" t="s">
        <v>1624</v>
      </c>
      <c r="D110" s="265" t="s">
        <v>956</v>
      </c>
      <c r="E110" s="263" t="s">
        <v>957</v>
      </c>
      <c r="F110" s="601">
        <v>598</v>
      </c>
      <c r="G110" s="618">
        <f>F110*'Прайс-лист'!I3*(1-'Прайс-лист'!$E$3)</f>
        <v>478.40000000000003</v>
      </c>
    </row>
    <row r="111" spans="2:7">
      <c r="B111" s="444">
        <v>2318</v>
      </c>
      <c r="C111" s="265" t="s">
        <v>2215</v>
      </c>
      <c r="D111" s="445" t="s">
        <v>2214</v>
      </c>
      <c r="E111" s="444" t="s">
        <v>2014</v>
      </c>
      <c r="F111" s="601">
        <v>247</v>
      </c>
      <c r="G111" s="618">
        <f>F111*'Прайс-лист'!I3*(1-'Прайс-лист'!$E$3)</f>
        <v>197.60000000000002</v>
      </c>
    </row>
    <row r="112" spans="2:7">
      <c r="B112" s="263">
        <v>2324</v>
      </c>
      <c r="C112" s="265" t="s">
        <v>1632</v>
      </c>
      <c r="D112" s="265" t="s">
        <v>958</v>
      </c>
      <c r="E112" s="263" t="s">
        <v>391</v>
      </c>
      <c r="F112" s="602">
        <v>279</v>
      </c>
      <c r="G112" s="618">
        <f>F112*'Прайс-лист'!I3*(1-'Прайс-лист'!$E$3)</f>
        <v>223.20000000000002</v>
      </c>
    </row>
    <row r="113" spans="2:7">
      <c r="B113" s="263">
        <v>2326</v>
      </c>
      <c r="C113" s="265" t="s">
        <v>1625</v>
      </c>
      <c r="D113" s="265" t="s">
        <v>959</v>
      </c>
      <c r="E113" s="263" t="s">
        <v>960</v>
      </c>
      <c r="F113" s="602">
        <v>504</v>
      </c>
      <c r="G113" s="618">
        <f>F113*'Прайс-лист'!I3*(1-'Прайс-лист'!$E$3)</f>
        <v>403.20000000000005</v>
      </c>
    </row>
    <row r="114" spans="2:7">
      <c r="B114" s="263">
        <v>2329</v>
      </c>
      <c r="C114" s="265" t="s">
        <v>1626</v>
      </c>
      <c r="D114" s="265" t="s">
        <v>961</v>
      </c>
      <c r="E114" s="263" t="s">
        <v>960</v>
      </c>
      <c r="F114" s="602">
        <v>350</v>
      </c>
      <c r="G114" s="618">
        <f>F114*'Прайс-лист'!I3*(1-'Прайс-лист'!$E$3)</f>
        <v>280</v>
      </c>
    </row>
    <row r="115" spans="2:7">
      <c r="B115" s="263">
        <v>2339</v>
      </c>
      <c r="C115" s="265" t="s">
        <v>1627</v>
      </c>
      <c r="D115" s="265" t="s">
        <v>962</v>
      </c>
      <c r="E115" s="263" t="s">
        <v>960</v>
      </c>
      <c r="F115" s="602">
        <v>483</v>
      </c>
      <c r="G115" s="618">
        <f>F115*'Прайс-лист'!I3*(1-'Прайс-лист'!$E$3)</f>
        <v>386.40000000000003</v>
      </c>
    </row>
    <row r="116" spans="2:7">
      <c r="B116" s="271">
        <v>2319</v>
      </c>
      <c r="C116" s="272" t="s">
        <v>1628</v>
      </c>
      <c r="D116" s="272" t="s">
        <v>963</v>
      </c>
      <c r="E116" s="271" t="s">
        <v>964</v>
      </c>
      <c r="F116" s="602">
        <v>287</v>
      </c>
      <c r="G116" s="618">
        <f>F116*'Прайс-лист'!I3*(1-'Прайс-лист'!$E$3)</f>
        <v>229.60000000000002</v>
      </c>
    </row>
    <row r="117" spans="2:7">
      <c r="B117" s="271">
        <v>2350</v>
      </c>
      <c r="C117" s="648" t="s">
        <v>2216</v>
      </c>
      <c r="D117" s="445" t="s">
        <v>2218</v>
      </c>
      <c r="E117" s="271" t="s">
        <v>1789</v>
      </c>
      <c r="F117" s="602">
        <v>698</v>
      </c>
      <c r="G117" s="618">
        <f>F117*'Прайс-лист'!I3*(1-'Прайс-лист'!$E$3)</f>
        <v>558.4</v>
      </c>
    </row>
    <row r="118" spans="2:7">
      <c r="B118" s="271">
        <v>235001</v>
      </c>
      <c r="C118" s="648" t="s">
        <v>2217</v>
      </c>
      <c r="D118" s="445" t="s">
        <v>2219</v>
      </c>
      <c r="E118" s="271" t="s">
        <v>1789</v>
      </c>
      <c r="F118" s="602">
        <v>583</v>
      </c>
      <c r="G118" s="618">
        <f>F118*'Прайс-лист'!I3*(1-'Прайс-лист'!$E$3)</f>
        <v>466.40000000000003</v>
      </c>
    </row>
    <row r="119" spans="2:7">
      <c r="B119" s="271">
        <v>2351</v>
      </c>
      <c r="C119" s="648" t="s">
        <v>1754</v>
      </c>
      <c r="D119" s="265" t="s">
        <v>1790</v>
      </c>
      <c r="E119" s="271" t="s">
        <v>1789</v>
      </c>
      <c r="F119" s="602">
        <v>394</v>
      </c>
      <c r="G119" s="618">
        <f>F119*'Прайс-лист'!I3*(1-'Прайс-лист'!$E$3)</f>
        <v>315.20000000000005</v>
      </c>
    </row>
    <row r="120" spans="2:7">
      <c r="B120" s="263">
        <v>2650</v>
      </c>
      <c r="C120" s="649" t="s">
        <v>1634</v>
      </c>
      <c r="D120" s="265" t="s">
        <v>965</v>
      </c>
      <c r="E120" s="263" t="s">
        <v>966</v>
      </c>
      <c r="F120" s="602">
        <v>469</v>
      </c>
      <c r="G120" s="618">
        <f>F120*'Прайс-лист'!I3*(1-'Прайс-лист'!$E$3)</f>
        <v>375.20000000000005</v>
      </c>
    </row>
    <row r="121" spans="2:7">
      <c r="B121" s="271">
        <v>2330</v>
      </c>
      <c r="C121" s="272" t="s">
        <v>392</v>
      </c>
      <c r="D121" s="272" t="s">
        <v>967</v>
      </c>
      <c r="E121" s="271" t="s">
        <v>375</v>
      </c>
      <c r="F121" s="602">
        <v>52</v>
      </c>
      <c r="G121" s="618">
        <f>F121*'Прайс-лист'!I3*(1-'Прайс-лист'!$E$3)</f>
        <v>41.6</v>
      </c>
    </row>
    <row r="122" spans="2:7">
      <c r="B122" s="261">
        <v>2331</v>
      </c>
      <c r="C122" s="268" t="s">
        <v>393</v>
      </c>
      <c r="D122" s="268" t="s">
        <v>968</v>
      </c>
      <c r="E122" s="261" t="s">
        <v>146</v>
      </c>
      <c r="F122" s="601">
        <v>72</v>
      </c>
      <c r="G122" s="618">
        <f>F122*'Прайс-лист'!I3*(1-'Прайс-лист'!$E$3)</f>
        <v>57.6</v>
      </c>
    </row>
    <row r="123" spans="2:7">
      <c r="B123" s="263">
        <v>2332</v>
      </c>
      <c r="C123" s="265" t="s">
        <v>394</v>
      </c>
      <c r="D123" s="265" t="s">
        <v>969</v>
      </c>
      <c r="E123" s="263" t="s">
        <v>331</v>
      </c>
      <c r="F123" s="601">
        <v>101</v>
      </c>
      <c r="G123" s="618">
        <f>F123*'Прайс-лист'!I3*(1-'Прайс-лист'!$E$3)</f>
        <v>80.800000000000011</v>
      </c>
    </row>
    <row r="124" spans="2:7">
      <c r="B124" s="261">
        <v>2333</v>
      </c>
      <c r="C124" s="268" t="s">
        <v>395</v>
      </c>
      <c r="D124" s="268" t="s">
        <v>970</v>
      </c>
      <c r="E124" s="261" t="s">
        <v>343</v>
      </c>
      <c r="F124" s="601">
        <v>109</v>
      </c>
      <c r="G124" s="618">
        <f>F124*'Прайс-лист'!I3*(1-'Прайс-лист'!$E$3)</f>
        <v>87.2</v>
      </c>
    </row>
    <row r="125" spans="2:7">
      <c r="B125" s="263">
        <v>2334</v>
      </c>
      <c r="C125" s="265" t="s">
        <v>396</v>
      </c>
      <c r="D125" s="265" t="s">
        <v>971</v>
      </c>
      <c r="E125" s="263" t="s">
        <v>338</v>
      </c>
      <c r="F125" s="601">
        <v>135</v>
      </c>
      <c r="G125" s="618">
        <f>F125*'Прайс-лист'!I3*(1-'Прайс-лист'!$E$3)</f>
        <v>108</v>
      </c>
    </row>
    <row r="126" spans="2:7">
      <c r="B126" s="263">
        <v>2335</v>
      </c>
      <c r="C126" s="265" t="s">
        <v>397</v>
      </c>
      <c r="D126" s="265" t="s">
        <v>972</v>
      </c>
      <c r="E126" s="263" t="s">
        <v>145</v>
      </c>
      <c r="F126" s="601">
        <v>123</v>
      </c>
      <c r="G126" s="618">
        <f>F126*'Прайс-лист'!I3*(1-'Прайс-лист'!$E$3)</f>
        <v>98.4</v>
      </c>
    </row>
    <row r="127" spans="2:7">
      <c r="B127" s="263">
        <v>2336</v>
      </c>
      <c r="C127" s="265" t="s">
        <v>398</v>
      </c>
      <c r="D127" s="265" t="s">
        <v>973</v>
      </c>
      <c r="E127" s="263" t="s">
        <v>142</v>
      </c>
      <c r="F127" s="601">
        <v>65</v>
      </c>
      <c r="G127" s="618">
        <f>F127*'Прайс-лист'!I3*(1-'Прайс-лист'!$E$3)</f>
        <v>52</v>
      </c>
    </row>
    <row r="128" spans="2:7">
      <c r="B128" s="266">
        <v>2337</v>
      </c>
      <c r="C128" s="267" t="s">
        <v>399</v>
      </c>
      <c r="D128" s="267" t="s">
        <v>974</v>
      </c>
      <c r="E128" s="266" t="s">
        <v>143</v>
      </c>
      <c r="F128" s="604">
        <v>69</v>
      </c>
      <c r="G128" s="618">
        <f>F128*'Прайс-лист'!I3*(1-'Прайс-лист'!$E$3)</f>
        <v>55.2</v>
      </c>
    </row>
    <row r="129" spans="2:7">
      <c r="B129" s="263">
        <v>2338</v>
      </c>
      <c r="C129" s="265" t="s">
        <v>400</v>
      </c>
      <c r="D129" s="265" t="s">
        <v>975</v>
      </c>
      <c r="E129" s="263" t="s">
        <v>144</v>
      </c>
      <c r="F129" s="602">
        <v>90</v>
      </c>
      <c r="G129" s="618">
        <f>F129*'Прайс-лист'!I3*(1-'Прайс-лист'!$E$3)</f>
        <v>72</v>
      </c>
    </row>
    <row r="130" spans="2:7">
      <c r="B130" s="261">
        <v>2340</v>
      </c>
      <c r="C130" s="268" t="s">
        <v>401</v>
      </c>
      <c r="D130" s="268" t="s">
        <v>976</v>
      </c>
      <c r="E130" s="261" t="s">
        <v>402</v>
      </c>
      <c r="F130" s="601">
        <v>52</v>
      </c>
      <c r="G130" s="618">
        <f>F130*'Прайс-лист'!I3*(1-'Прайс-лист'!$E$3)</f>
        <v>41.6</v>
      </c>
    </row>
    <row r="131" spans="2:7">
      <c r="B131" s="263">
        <v>2341</v>
      </c>
      <c r="C131" s="265" t="s">
        <v>403</v>
      </c>
      <c r="D131" s="265" t="s">
        <v>977</v>
      </c>
      <c r="E131" s="263" t="s">
        <v>404</v>
      </c>
      <c r="F131" s="601">
        <v>57</v>
      </c>
      <c r="G131" s="618">
        <f>F131*'Прайс-лист'!I3*(1-'Прайс-лист'!$E$3)</f>
        <v>45.6</v>
      </c>
    </row>
    <row r="132" spans="2:7">
      <c r="B132" s="261">
        <v>2342</v>
      </c>
      <c r="C132" s="268" t="s">
        <v>405</v>
      </c>
      <c r="D132" s="268" t="s">
        <v>978</v>
      </c>
      <c r="E132" s="261" t="s">
        <v>406</v>
      </c>
      <c r="F132" s="601">
        <v>62</v>
      </c>
      <c r="G132" s="618">
        <f>F132*'Прайс-лист'!I3*(1-'Прайс-лист'!$E$3)</f>
        <v>49.6</v>
      </c>
    </row>
    <row r="133" spans="2:7">
      <c r="B133" s="263">
        <v>2343</v>
      </c>
      <c r="C133" s="265" t="s">
        <v>407</v>
      </c>
      <c r="D133" s="265" t="s">
        <v>979</v>
      </c>
      <c r="E133" s="263" t="s">
        <v>408</v>
      </c>
      <c r="F133" s="601">
        <v>62</v>
      </c>
      <c r="G133" s="618">
        <f>F133*'Прайс-лист'!I3*(1-'Прайс-лист'!$E$3)</f>
        <v>49.6</v>
      </c>
    </row>
    <row r="134" spans="2:7">
      <c r="B134" s="261">
        <v>2344</v>
      </c>
      <c r="C134" s="268" t="s">
        <v>409</v>
      </c>
      <c r="D134" s="268" t="s">
        <v>980</v>
      </c>
      <c r="E134" s="261" t="s">
        <v>410</v>
      </c>
      <c r="F134" s="601">
        <v>66</v>
      </c>
      <c r="G134" s="618">
        <f>F134*'Прайс-лист'!I3*(1-'Прайс-лист'!$E$3)</f>
        <v>52.800000000000004</v>
      </c>
    </row>
    <row r="135" spans="2:7">
      <c r="B135" s="263">
        <v>2345</v>
      </c>
      <c r="C135" s="265" t="s">
        <v>411</v>
      </c>
      <c r="D135" s="265" t="s">
        <v>981</v>
      </c>
      <c r="E135" s="263" t="s">
        <v>410</v>
      </c>
      <c r="F135" s="601">
        <v>66</v>
      </c>
      <c r="G135" s="618">
        <f>F135*'Прайс-лист'!I3*(1-'Прайс-лист'!$E$3)</f>
        <v>52.800000000000004</v>
      </c>
    </row>
    <row r="136" spans="2:7">
      <c r="B136" s="261">
        <v>2346</v>
      </c>
      <c r="C136" s="268" t="s">
        <v>412</v>
      </c>
      <c r="D136" s="268" t="s">
        <v>982</v>
      </c>
      <c r="E136" s="261" t="s">
        <v>413</v>
      </c>
      <c r="F136" s="601">
        <v>52</v>
      </c>
      <c r="G136" s="618">
        <f>F136*'Прайс-лист'!I3*(1-'Прайс-лист'!$E$3)</f>
        <v>41.6</v>
      </c>
    </row>
    <row r="137" spans="2:7">
      <c r="B137" s="263">
        <v>2347</v>
      </c>
      <c r="C137" s="265" t="s">
        <v>414</v>
      </c>
      <c r="D137" s="265" t="s">
        <v>983</v>
      </c>
      <c r="E137" s="263" t="s">
        <v>415</v>
      </c>
      <c r="F137" s="601">
        <v>86</v>
      </c>
      <c r="G137" s="618">
        <f>F137*'Прайс-лист'!I3*(1-'Прайс-лист'!$E$3)</f>
        <v>68.8</v>
      </c>
    </row>
    <row r="138" spans="2:7">
      <c r="B138" s="263">
        <v>2348</v>
      </c>
      <c r="C138" s="265" t="s">
        <v>275</v>
      </c>
      <c r="D138" s="265" t="s">
        <v>984</v>
      </c>
      <c r="E138" s="263" t="s">
        <v>416</v>
      </c>
      <c r="F138" s="601">
        <v>97</v>
      </c>
      <c r="G138" s="618">
        <f>F138*'Прайс-лист'!I3*(1-'Прайс-лист'!$E$3)</f>
        <v>77.600000000000009</v>
      </c>
    </row>
    <row r="139" spans="2:7">
      <c r="B139" s="275">
        <v>2385</v>
      </c>
      <c r="C139" s="293" t="s">
        <v>417</v>
      </c>
      <c r="D139" s="294" t="s">
        <v>985</v>
      </c>
      <c r="E139" s="275" t="s">
        <v>262</v>
      </c>
      <c r="F139" s="601">
        <v>60</v>
      </c>
      <c r="G139" s="618">
        <f>F139*'Прайс-лист'!I3*(1-'Прайс-лист'!$E$3)</f>
        <v>48</v>
      </c>
    </row>
    <row r="140" spans="2:7">
      <c r="B140" s="275">
        <v>2386</v>
      </c>
      <c r="C140" s="293" t="s">
        <v>418</v>
      </c>
      <c r="D140" s="294" t="s">
        <v>986</v>
      </c>
      <c r="E140" s="275" t="s">
        <v>419</v>
      </c>
      <c r="F140" s="601">
        <v>60</v>
      </c>
      <c r="G140" s="618">
        <f>F140*'Прайс-лист'!I3*(1-'Прайс-лист'!$E$3)</f>
        <v>48</v>
      </c>
    </row>
    <row r="141" spans="2:7">
      <c r="B141" s="261">
        <v>2390</v>
      </c>
      <c r="C141" s="268" t="s">
        <v>15</v>
      </c>
      <c r="D141" s="268" t="s">
        <v>987</v>
      </c>
      <c r="E141" s="261" t="s">
        <v>420</v>
      </c>
      <c r="F141" s="601">
        <v>401</v>
      </c>
      <c r="G141" s="618">
        <f>F141*'Прайс-лист'!I3*(1-'Прайс-лист'!$E$3)</f>
        <v>320.8</v>
      </c>
    </row>
    <row r="142" spans="2:7">
      <c r="B142" s="263">
        <v>2391</v>
      </c>
      <c r="C142" s="265" t="s">
        <v>69</v>
      </c>
      <c r="D142" s="265" t="s">
        <v>988</v>
      </c>
      <c r="E142" s="263" t="s">
        <v>421</v>
      </c>
      <c r="F142" s="601">
        <v>530</v>
      </c>
      <c r="G142" s="618">
        <f>F142*'Прайс-лист'!I3*(1-'Прайс-лист'!$E$3)</f>
        <v>424</v>
      </c>
    </row>
    <row r="143" spans="2:7">
      <c r="B143" s="261">
        <v>2392</v>
      </c>
      <c r="C143" s="268" t="s">
        <v>78</v>
      </c>
      <c r="D143" s="268" t="s">
        <v>989</v>
      </c>
      <c r="E143" s="261" t="s">
        <v>422</v>
      </c>
      <c r="F143" s="601">
        <v>655</v>
      </c>
      <c r="G143" s="618">
        <f>F143*'Прайс-лист'!I3*(1-'Прайс-лист'!$E$3)</f>
        <v>524</v>
      </c>
    </row>
    <row r="144" spans="2:7">
      <c r="B144" s="263">
        <v>2393</v>
      </c>
      <c r="C144" s="265" t="s">
        <v>98</v>
      </c>
      <c r="D144" s="265" t="s">
        <v>990</v>
      </c>
      <c r="E144" s="263" t="s">
        <v>423</v>
      </c>
      <c r="F144" s="601">
        <v>1433</v>
      </c>
      <c r="G144" s="618">
        <f>F144*'Прайс-лист'!I3*(1-'Прайс-лист'!$E$3)</f>
        <v>1146.4000000000001</v>
      </c>
    </row>
    <row r="145" spans="2:7">
      <c r="B145" s="263">
        <v>2395</v>
      </c>
      <c r="C145" s="268" t="s">
        <v>16</v>
      </c>
      <c r="D145" s="268" t="s">
        <v>991</v>
      </c>
      <c r="E145" s="261" t="s">
        <v>420</v>
      </c>
      <c r="F145" s="601">
        <v>564</v>
      </c>
      <c r="G145" s="618">
        <f>F145*'Прайс-лист'!I3*(1-'Прайс-лист'!$E$3)</f>
        <v>451.20000000000005</v>
      </c>
    </row>
    <row r="146" spans="2:7">
      <c r="B146" s="261">
        <v>2396</v>
      </c>
      <c r="C146" s="265" t="s">
        <v>70</v>
      </c>
      <c r="D146" s="265" t="s">
        <v>992</v>
      </c>
      <c r="E146" s="263" t="s">
        <v>421</v>
      </c>
      <c r="F146" s="601">
        <v>710</v>
      </c>
      <c r="G146" s="618">
        <f>F146*'Прайс-лист'!I3*(1-'Прайс-лист'!$E$3)</f>
        <v>568</v>
      </c>
    </row>
    <row r="147" spans="2:7">
      <c r="B147" s="266">
        <v>2397</v>
      </c>
      <c r="C147" s="268" t="s">
        <v>79</v>
      </c>
      <c r="D147" s="268" t="s">
        <v>993</v>
      </c>
      <c r="E147" s="261" t="s">
        <v>422</v>
      </c>
      <c r="F147" s="604">
        <v>926</v>
      </c>
      <c r="G147" s="622">
        <f>F147*'Прайс-лист'!I3*(1-'Прайс-лист'!$E$3)</f>
        <v>740.80000000000007</v>
      </c>
    </row>
    <row r="148" spans="2:7">
      <c r="B148" s="263">
        <v>2398</v>
      </c>
      <c r="C148" s="265" t="s">
        <v>134</v>
      </c>
      <c r="D148" s="289" t="s">
        <v>994</v>
      </c>
      <c r="E148" s="263" t="s">
        <v>964</v>
      </c>
      <c r="F148" s="602">
        <v>1121</v>
      </c>
      <c r="G148" s="621">
        <f>F148*'Прайс-лист'!I3*(1-'Прайс-лист'!$E$3)</f>
        <v>896.80000000000007</v>
      </c>
    </row>
    <row r="149" spans="2:7">
      <c r="B149" s="271">
        <v>239501</v>
      </c>
      <c r="C149" s="265" t="s">
        <v>2160</v>
      </c>
      <c r="D149" s="445" t="s">
        <v>2222</v>
      </c>
      <c r="E149" s="444" t="s">
        <v>1789</v>
      </c>
      <c r="F149" s="601">
        <v>1210</v>
      </c>
      <c r="G149" s="621">
        <f>F149*'Прайс-лист'!I3*(1-'Прайс-лист'!$E$3)</f>
        <v>968</v>
      </c>
    </row>
    <row r="150" spans="2:7">
      <c r="B150" s="271">
        <v>2399</v>
      </c>
      <c r="C150" s="268" t="s">
        <v>1737</v>
      </c>
      <c r="D150" s="435" t="s">
        <v>1791</v>
      </c>
      <c r="E150" s="271" t="s">
        <v>966</v>
      </c>
      <c r="F150" s="601">
        <v>1720</v>
      </c>
      <c r="G150" s="618">
        <f>F150*'Прайс-лист'!I3*(1-'Прайс-лист'!$E$3)</f>
        <v>1376</v>
      </c>
    </row>
    <row r="151" spans="2:7">
      <c r="B151" s="444">
        <v>3050</v>
      </c>
      <c r="C151" s="265" t="s">
        <v>1808</v>
      </c>
      <c r="D151" s="445" t="s">
        <v>2223</v>
      </c>
      <c r="E151" s="446" t="s">
        <v>2355</v>
      </c>
      <c r="F151" s="556">
        <v>23</v>
      </c>
      <c r="G151" s="618">
        <f>F151*'Прайс-лист'!I3*(1-'Прайс-лист'!$E$3)</f>
        <v>18.400000000000002</v>
      </c>
    </row>
    <row r="152" spans="2:7">
      <c r="B152" s="446">
        <v>3076</v>
      </c>
      <c r="C152" s="268" t="s">
        <v>1809</v>
      </c>
      <c r="D152" s="518" t="s">
        <v>2224</v>
      </c>
      <c r="E152" s="444" t="s">
        <v>903</v>
      </c>
      <c r="F152" s="582">
        <v>48</v>
      </c>
      <c r="G152" s="618">
        <f>F152*'Прайс-лист'!I3*(1-'Прайс-лист'!$E$3)</f>
        <v>38.400000000000006</v>
      </c>
    </row>
    <row r="153" spans="2:7">
      <c r="B153" s="444">
        <v>3051</v>
      </c>
      <c r="C153" s="265" t="s">
        <v>1810</v>
      </c>
      <c r="D153" s="445" t="s">
        <v>2225</v>
      </c>
      <c r="E153" s="444" t="s">
        <v>1158</v>
      </c>
      <c r="F153" s="556">
        <v>28</v>
      </c>
      <c r="G153" s="618">
        <f>F153*'Прайс-лист'!I3*(1-'Прайс-лист'!$E$3)</f>
        <v>22.400000000000002</v>
      </c>
    </row>
    <row r="154" spans="2:7">
      <c r="B154" s="446">
        <v>3052</v>
      </c>
      <c r="C154" s="268" t="s">
        <v>1811</v>
      </c>
      <c r="D154" s="518" t="s">
        <v>2226</v>
      </c>
      <c r="E154" s="446" t="s">
        <v>382</v>
      </c>
      <c r="F154" s="557">
        <v>95</v>
      </c>
      <c r="G154" s="618">
        <f>F154*'Прайс-лист'!I3*(1-'Прайс-лист'!$E$3)</f>
        <v>76</v>
      </c>
    </row>
    <row r="155" spans="2:7">
      <c r="B155" s="444">
        <v>305301</v>
      </c>
      <c r="C155" s="265" t="s">
        <v>1812</v>
      </c>
      <c r="D155" s="445" t="s">
        <v>2227</v>
      </c>
      <c r="E155" s="444" t="s">
        <v>2242</v>
      </c>
      <c r="F155" s="557">
        <v>26</v>
      </c>
      <c r="G155" s="618">
        <f>F155*'Прайс-лист'!I3*(1-'Прайс-лист'!$E$3)</f>
        <v>20.8</v>
      </c>
    </row>
    <row r="156" spans="2:7">
      <c r="B156" s="446">
        <v>3054</v>
      </c>
      <c r="C156" s="268" t="s">
        <v>1813</v>
      </c>
      <c r="D156" s="518" t="s">
        <v>2228</v>
      </c>
      <c r="E156" s="446" t="s">
        <v>159</v>
      </c>
      <c r="F156" s="556">
        <v>106</v>
      </c>
      <c r="G156" s="618">
        <f>F156*'Прайс-лист'!I3*(1-'Прайс-лист'!$E$3)</f>
        <v>84.800000000000011</v>
      </c>
    </row>
    <row r="157" spans="2:7">
      <c r="B157" s="444">
        <v>305501</v>
      </c>
      <c r="C157" s="265" t="s">
        <v>1814</v>
      </c>
      <c r="D157" s="445" t="s">
        <v>2229</v>
      </c>
      <c r="E157" s="444" t="s">
        <v>2356</v>
      </c>
      <c r="F157" s="582">
        <v>29</v>
      </c>
      <c r="G157" s="618">
        <f>F157*'Прайс-лист'!I3*(1-'Прайс-лист'!$E$3)</f>
        <v>23.200000000000003</v>
      </c>
    </row>
    <row r="158" spans="2:7">
      <c r="B158" s="446">
        <v>3056</v>
      </c>
      <c r="C158" s="268" t="s">
        <v>1815</v>
      </c>
      <c r="D158" s="518" t="s">
        <v>2230</v>
      </c>
      <c r="E158" s="446" t="s">
        <v>161</v>
      </c>
      <c r="F158" s="556">
        <v>119</v>
      </c>
      <c r="G158" s="618">
        <f>F158*'Прайс-лист'!I3*(1-'Прайс-лист'!$E$3)</f>
        <v>95.2</v>
      </c>
    </row>
    <row r="159" spans="2:7">
      <c r="B159" s="444">
        <v>3057</v>
      </c>
      <c r="C159" s="265" t="s">
        <v>1816</v>
      </c>
      <c r="D159" s="445" t="s">
        <v>2231</v>
      </c>
      <c r="E159" s="444" t="s">
        <v>2357</v>
      </c>
      <c r="F159" s="557">
        <v>49</v>
      </c>
      <c r="G159" s="618">
        <f>F159*'Прайс-лист'!I3*(1-'Прайс-лист'!$E$3)</f>
        <v>39.200000000000003</v>
      </c>
    </row>
    <row r="160" spans="2:7">
      <c r="B160" s="446">
        <v>3058</v>
      </c>
      <c r="C160" s="268" t="s">
        <v>1817</v>
      </c>
      <c r="D160" s="518" t="s">
        <v>2232</v>
      </c>
      <c r="E160" s="446" t="s">
        <v>2358</v>
      </c>
      <c r="F160" s="557">
        <v>177</v>
      </c>
      <c r="G160" s="618">
        <f>F160*'Прайс-лист'!I3*(1-'Прайс-лист'!$E$3)</f>
        <v>141.6</v>
      </c>
    </row>
    <row r="161" spans="2:7">
      <c r="B161" s="444">
        <v>305902</v>
      </c>
      <c r="C161" s="265" t="s">
        <v>1818</v>
      </c>
      <c r="D161" s="445" t="s">
        <v>2233</v>
      </c>
      <c r="E161" s="444" t="s">
        <v>2359</v>
      </c>
      <c r="F161" s="557">
        <v>50</v>
      </c>
      <c r="G161" s="618">
        <f>F161*'Прайс-лист'!I3*(1-'Прайс-лист'!$E$3)</f>
        <v>40</v>
      </c>
    </row>
    <row r="162" spans="2:7">
      <c r="B162" s="446">
        <v>3060</v>
      </c>
      <c r="C162" s="268" t="s">
        <v>1819</v>
      </c>
      <c r="D162" s="518" t="s">
        <v>2234</v>
      </c>
      <c r="E162" s="446" t="s">
        <v>343</v>
      </c>
      <c r="F162" s="556">
        <v>268</v>
      </c>
      <c r="G162" s="618">
        <f>F162*'Прайс-лист'!I3*(1-'Прайс-лист'!$E$3)</f>
        <v>214.4</v>
      </c>
    </row>
    <row r="163" spans="2:7">
      <c r="B163" s="444">
        <v>3061</v>
      </c>
      <c r="C163" s="265" t="s">
        <v>1820</v>
      </c>
      <c r="D163" s="445" t="s">
        <v>2235</v>
      </c>
      <c r="E163" s="444" t="s">
        <v>2360</v>
      </c>
      <c r="F163" s="582">
        <v>86</v>
      </c>
      <c r="G163" s="618">
        <f>F163*'Прайс-лист'!I3*(1-'Прайс-лист'!$E$3)</f>
        <v>68.8</v>
      </c>
    </row>
    <row r="164" spans="2:7">
      <c r="B164" s="446">
        <v>3062</v>
      </c>
      <c r="C164" s="268" t="s">
        <v>1821</v>
      </c>
      <c r="D164" s="518" t="s">
        <v>2236</v>
      </c>
      <c r="E164" s="446" t="s">
        <v>214</v>
      </c>
      <c r="F164" s="556">
        <v>71</v>
      </c>
      <c r="G164" s="618">
        <f>F164*'Прайс-лист'!I3*(1-'Прайс-лист'!$E$3)</f>
        <v>56.800000000000004</v>
      </c>
    </row>
    <row r="165" spans="2:7">
      <c r="B165" s="444">
        <v>3063</v>
      </c>
      <c r="C165" s="265" t="s">
        <v>1822</v>
      </c>
      <c r="D165" s="445" t="s">
        <v>2237</v>
      </c>
      <c r="E165" s="444" t="s">
        <v>215</v>
      </c>
      <c r="F165" s="557">
        <v>94</v>
      </c>
      <c r="G165" s="618">
        <f>F165*'Прайс-лист'!I3*(1-'Прайс-лист'!$E$3)</f>
        <v>75.2</v>
      </c>
    </row>
    <row r="166" spans="2:7">
      <c r="B166" s="446">
        <v>3064</v>
      </c>
      <c r="C166" s="268" t="s">
        <v>1823</v>
      </c>
      <c r="D166" s="518" t="s">
        <v>2238</v>
      </c>
      <c r="E166" s="446" t="s">
        <v>2361</v>
      </c>
      <c r="F166" s="557">
        <v>135</v>
      </c>
      <c r="G166" s="618">
        <f>F166*'Прайс-лист'!I3*(1-'Прайс-лист'!$E$3)</f>
        <v>108</v>
      </c>
    </row>
    <row r="167" spans="2:7">
      <c r="B167" s="444">
        <v>306501</v>
      </c>
      <c r="C167" s="265" t="s">
        <v>1824</v>
      </c>
      <c r="D167" s="445" t="s">
        <v>2239</v>
      </c>
      <c r="E167" s="444" t="s">
        <v>2362</v>
      </c>
      <c r="F167" s="556">
        <v>37</v>
      </c>
      <c r="G167" s="618">
        <f>F167*'Прайс-лист'!I3*(1-'Прайс-лист'!$E$3)</f>
        <v>29.6</v>
      </c>
    </row>
    <row r="168" spans="2:7">
      <c r="B168" s="446">
        <v>3082</v>
      </c>
      <c r="C168" s="268" t="s">
        <v>2243</v>
      </c>
      <c r="D168" s="518" t="s">
        <v>2240</v>
      </c>
      <c r="E168" s="446" t="s">
        <v>2014</v>
      </c>
      <c r="F168" s="582">
        <v>126</v>
      </c>
      <c r="G168" s="618">
        <f>F168*'Прайс-лист'!I3*(1-'Прайс-лист'!$E$3)</f>
        <v>100.80000000000001</v>
      </c>
    </row>
    <row r="169" spans="2:7">
      <c r="B169" s="444">
        <v>308301</v>
      </c>
      <c r="C169" s="265" t="s">
        <v>2244</v>
      </c>
      <c r="D169" s="445" t="s">
        <v>2241</v>
      </c>
      <c r="E169" s="444" t="s">
        <v>2363</v>
      </c>
      <c r="F169" s="556">
        <v>30</v>
      </c>
      <c r="G169" s="618">
        <f>F169*'Прайс-лист'!I3*(1-'Прайс-лист'!$E$3)</f>
        <v>24</v>
      </c>
    </row>
    <row r="170" spans="2:7">
      <c r="B170" s="446">
        <v>3073</v>
      </c>
      <c r="C170" s="268" t="s">
        <v>1825</v>
      </c>
      <c r="D170" s="518" t="s">
        <v>1792</v>
      </c>
      <c r="E170" s="446" t="s">
        <v>964</v>
      </c>
      <c r="F170" s="557">
        <v>157</v>
      </c>
      <c r="G170" s="618">
        <f>F170*'Прайс-лист'!I3*(1-'Прайс-лист'!$E$3)</f>
        <v>125.60000000000001</v>
      </c>
    </row>
    <row r="171" spans="2:7">
      <c r="B171" s="444">
        <v>307401</v>
      </c>
      <c r="C171" s="265" t="s">
        <v>1826</v>
      </c>
      <c r="D171" s="445" t="s">
        <v>1793</v>
      </c>
      <c r="E171" s="444" t="s">
        <v>2364</v>
      </c>
      <c r="F171" s="557">
        <v>38</v>
      </c>
      <c r="G171" s="618">
        <f>F171*'Прайс-лист'!I3*(1-'Прайс-лист'!$E$3)</f>
        <v>30.400000000000002</v>
      </c>
    </row>
    <row r="172" spans="2:7">
      <c r="B172" s="444">
        <v>3079</v>
      </c>
      <c r="C172" s="268" t="s">
        <v>1827</v>
      </c>
      <c r="D172" s="445" t="s">
        <v>1794</v>
      </c>
      <c r="E172" s="446" t="s">
        <v>1789</v>
      </c>
      <c r="F172" s="557">
        <v>266</v>
      </c>
      <c r="G172" s="618">
        <f>F172*'Прайс-лист'!I3*(1-'Прайс-лист'!$E$3)</f>
        <v>212.8</v>
      </c>
    </row>
    <row r="173" spans="2:7">
      <c r="B173" s="444">
        <v>308001</v>
      </c>
      <c r="C173" s="265" t="s">
        <v>1828</v>
      </c>
      <c r="D173" s="445" t="s">
        <v>1795</v>
      </c>
      <c r="E173" s="444" t="s">
        <v>2365</v>
      </c>
      <c r="F173" s="556">
        <v>30</v>
      </c>
      <c r="G173" s="618">
        <f>F173*'Прайс-лист'!I3*(1-'Прайс-лист'!$E$3)</f>
        <v>24</v>
      </c>
    </row>
    <row r="174" spans="2:7">
      <c r="B174" s="444">
        <v>308102</v>
      </c>
      <c r="C174" s="265" t="s">
        <v>1829</v>
      </c>
      <c r="D174" s="445" t="s">
        <v>1796</v>
      </c>
      <c r="E174" s="444" t="s">
        <v>2366</v>
      </c>
      <c r="F174" s="582">
        <v>39</v>
      </c>
      <c r="G174" s="618">
        <f>F174*'Прайс-лист'!I3*(1-'Прайс-лист'!$E$3)</f>
        <v>31.200000000000003</v>
      </c>
    </row>
    <row r="175" spans="2:7">
      <c r="B175" s="446">
        <v>3066</v>
      </c>
      <c r="C175" s="268" t="s">
        <v>1830</v>
      </c>
      <c r="D175" s="518" t="s">
        <v>1797</v>
      </c>
      <c r="E175" s="446" t="s">
        <v>960</v>
      </c>
      <c r="F175" s="556">
        <v>278</v>
      </c>
      <c r="G175" s="618">
        <f>F175*'Прайс-лист'!I3*(1-'Прайс-лист'!$E$3)</f>
        <v>222.4</v>
      </c>
    </row>
    <row r="176" spans="2:7">
      <c r="B176" s="444">
        <v>306701</v>
      </c>
      <c r="C176" s="265" t="s">
        <v>1831</v>
      </c>
      <c r="D176" s="445" t="s">
        <v>1798</v>
      </c>
      <c r="E176" s="444" t="s">
        <v>2367</v>
      </c>
      <c r="F176" s="557">
        <v>65</v>
      </c>
      <c r="G176" s="618">
        <f>F176*'Прайс-лист'!I3*(1-'Прайс-лист'!$E$3)</f>
        <v>52</v>
      </c>
    </row>
    <row r="177" spans="2:7">
      <c r="B177" s="446">
        <v>306804</v>
      </c>
      <c r="C177" s="268" t="s">
        <v>1832</v>
      </c>
      <c r="D177" s="518" t="s">
        <v>1799</v>
      </c>
      <c r="E177" s="446" t="s">
        <v>2368</v>
      </c>
      <c r="F177" s="557">
        <v>32</v>
      </c>
      <c r="G177" s="618">
        <f>F177*'Прайс-лист'!I3*(1-'Прайс-лист'!$E$3)</f>
        <v>25.6</v>
      </c>
    </row>
    <row r="178" spans="2:7">
      <c r="B178" s="545">
        <v>306901</v>
      </c>
      <c r="C178" s="265" t="s">
        <v>1833</v>
      </c>
      <c r="D178" s="546" t="s">
        <v>1800</v>
      </c>
      <c r="E178" s="545" t="s">
        <v>2369</v>
      </c>
      <c r="F178" s="548">
        <v>32</v>
      </c>
      <c r="G178" s="618">
        <f>F178*'Прайс-лист'!I3*(1-'Прайс-лист'!$E$3)</f>
        <v>25.6</v>
      </c>
    </row>
    <row r="179" spans="2:7">
      <c r="B179" s="545">
        <v>3070</v>
      </c>
      <c r="C179" s="265" t="s">
        <v>1834</v>
      </c>
      <c r="D179" s="546" t="s">
        <v>1801</v>
      </c>
      <c r="E179" s="545" t="s">
        <v>960</v>
      </c>
      <c r="F179" s="550">
        <v>32</v>
      </c>
      <c r="G179" s="618">
        <f>F179*'Прайс-лист'!I3*(1-'Прайс-лист'!$E$3)</f>
        <v>25.6</v>
      </c>
    </row>
    <row r="180" spans="2:7">
      <c r="B180" s="552">
        <v>3071</v>
      </c>
      <c r="C180" s="265" t="s">
        <v>1837</v>
      </c>
      <c r="D180" s="553" t="s">
        <v>1802</v>
      </c>
      <c r="E180" s="552" t="s">
        <v>960</v>
      </c>
      <c r="F180" s="548">
        <v>11</v>
      </c>
      <c r="G180" s="618">
        <f>F180*'Прайс-лист'!I3*(1-'Прайс-лист'!$E$3)</f>
        <v>8.8000000000000007</v>
      </c>
    </row>
    <row r="181" spans="2:7">
      <c r="B181" s="545">
        <v>3072</v>
      </c>
      <c r="C181" s="265" t="s">
        <v>1838</v>
      </c>
      <c r="D181" s="546" t="s">
        <v>1803</v>
      </c>
      <c r="E181" s="545" t="s">
        <v>960</v>
      </c>
      <c r="F181" s="551">
        <v>11</v>
      </c>
      <c r="G181" s="618">
        <f>F181*'Прайс-лист'!I3*(1-'Прайс-лист'!$E$3)</f>
        <v>8.8000000000000007</v>
      </c>
    </row>
    <row r="182" spans="2:7">
      <c r="B182" s="545">
        <v>3075</v>
      </c>
      <c r="C182" s="265" t="s">
        <v>1839</v>
      </c>
      <c r="D182" s="546" t="s">
        <v>1804</v>
      </c>
      <c r="E182" s="545" t="s">
        <v>2370</v>
      </c>
      <c r="F182" s="551">
        <v>30</v>
      </c>
      <c r="G182" s="618">
        <f>F182*'Прайс-лист'!I3*(1-'Прайс-лист'!$E$3)</f>
        <v>24</v>
      </c>
    </row>
    <row r="183" spans="2:7">
      <c r="B183" s="547">
        <v>3077</v>
      </c>
      <c r="C183" s="268" t="s">
        <v>1835</v>
      </c>
      <c r="D183" s="549" t="s">
        <v>1805</v>
      </c>
      <c r="E183" s="547" t="s">
        <v>966</v>
      </c>
      <c r="F183" s="551">
        <v>457</v>
      </c>
      <c r="G183" s="618">
        <f>F183*'Прайс-лист'!I3*(1-'Прайс-лист'!$E$3)</f>
        <v>365.6</v>
      </c>
    </row>
    <row r="184" spans="2:7">
      <c r="B184" s="545">
        <v>307801</v>
      </c>
      <c r="C184" s="265" t="s">
        <v>1836</v>
      </c>
      <c r="D184" s="546" t="s">
        <v>1806</v>
      </c>
      <c r="E184" s="545" t="s">
        <v>2371</v>
      </c>
      <c r="F184" s="548">
        <v>41</v>
      </c>
      <c r="G184" s="618">
        <f>F184*'Прайс-лист'!I3*(1-'Прайс-лист'!$E$3)</f>
        <v>32.800000000000004</v>
      </c>
    </row>
    <row r="185" spans="2:7" ht="15" thickBot="1">
      <c r="B185" s="541"/>
      <c r="C185" s="542" t="s">
        <v>424</v>
      </c>
      <c r="D185" s="543" t="s">
        <v>995</v>
      </c>
      <c r="E185" s="544"/>
      <c r="F185" s="603"/>
      <c r="G185" s="619"/>
    </row>
    <row r="186" spans="2:7">
      <c r="B186" s="261">
        <v>2401</v>
      </c>
      <c r="C186" s="268" t="s">
        <v>425</v>
      </c>
      <c r="D186" s="268" t="s">
        <v>996</v>
      </c>
      <c r="E186" s="261" t="s">
        <v>426</v>
      </c>
      <c r="F186" s="601">
        <v>141</v>
      </c>
      <c r="G186" s="618">
        <f>F186*'Прайс-лист'!I3*(1-'Прайс-лист'!$E$3)</f>
        <v>112.80000000000001</v>
      </c>
    </row>
    <row r="187" spans="2:7">
      <c r="B187" s="263">
        <v>2402</v>
      </c>
      <c r="C187" s="265" t="s">
        <v>427</v>
      </c>
      <c r="D187" s="265" t="s">
        <v>997</v>
      </c>
      <c r="E187" s="263" t="s">
        <v>428</v>
      </c>
      <c r="F187" s="601">
        <v>130</v>
      </c>
      <c r="G187" s="618">
        <f>F187*'Прайс-лист'!I3*(1-'Прайс-лист'!$E$3)</f>
        <v>104</v>
      </c>
    </row>
    <row r="188" spans="2:7">
      <c r="B188" s="261">
        <v>2403</v>
      </c>
      <c r="C188" s="268" t="s">
        <v>429</v>
      </c>
      <c r="D188" s="268" t="s">
        <v>998</v>
      </c>
      <c r="E188" s="261" t="s">
        <v>146</v>
      </c>
      <c r="F188" s="601">
        <v>146</v>
      </c>
      <c r="G188" s="618">
        <f>F188*'Прайс-лист'!I3*(1-'Прайс-лист'!$E$3)</f>
        <v>116.80000000000001</v>
      </c>
    </row>
    <row r="189" spans="2:7">
      <c r="B189" s="263">
        <v>2404</v>
      </c>
      <c r="C189" s="265" t="s">
        <v>430</v>
      </c>
      <c r="D189" s="265" t="s">
        <v>999</v>
      </c>
      <c r="E189" s="263" t="s">
        <v>371</v>
      </c>
      <c r="F189" s="601">
        <v>450</v>
      </c>
      <c r="G189" s="618">
        <f>F189*'Прайс-лист'!I3*(1-'Прайс-лист'!$E$3)</f>
        <v>360</v>
      </c>
    </row>
    <row r="190" spans="2:7">
      <c r="B190" s="261">
        <v>2405</v>
      </c>
      <c r="C190" s="268" t="s">
        <v>431</v>
      </c>
      <c r="D190" s="268" t="s">
        <v>1000</v>
      </c>
      <c r="E190" s="261" t="s">
        <v>335</v>
      </c>
      <c r="F190" s="601">
        <v>271</v>
      </c>
      <c r="G190" s="618">
        <f>F190*'Прайс-лист'!I3*(1-'Прайс-лист'!$E$3)</f>
        <v>216.8</v>
      </c>
    </row>
    <row r="191" spans="2:7">
      <c r="B191" s="263">
        <v>2406</v>
      </c>
      <c r="C191" s="265" t="s">
        <v>432</v>
      </c>
      <c r="D191" s="265" t="s">
        <v>1001</v>
      </c>
      <c r="E191" s="263" t="s">
        <v>333</v>
      </c>
      <c r="F191" s="601">
        <v>271</v>
      </c>
      <c r="G191" s="618">
        <f>F191*'Прайс-лист'!I3*(1-'Прайс-лист'!$E$3)</f>
        <v>216.8</v>
      </c>
    </row>
    <row r="192" spans="2:7">
      <c r="B192" s="261">
        <v>2407</v>
      </c>
      <c r="C192" s="268" t="s">
        <v>433</v>
      </c>
      <c r="D192" s="268" t="s">
        <v>1002</v>
      </c>
      <c r="E192" s="261" t="s">
        <v>353</v>
      </c>
      <c r="F192" s="604">
        <v>345</v>
      </c>
      <c r="G192" s="618">
        <f>F192*'Прайс-лист'!I3*(1-'Прайс-лист'!$E$3)</f>
        <v>276</v>
      </c>
    </row>
    <row r="193" spans="2:7">
      <c r="B193" s="263">
        <v>2414</v>
      </c>
      <c r="C193" s="265" t="s">
        <v>434</v>
      </c>
      <c r="D193" s="289" t="s">
        <v>1003</v>
      </c>
      <c r="E193" s="263" t="s">
        <v>435</v>
      </c>
      <c r="F193" s="602">
        <v>231</v>
      </c>
      <c r="G193" s="618">
        <f>F193*'Прайс-лист'!I3*(1-'Прайс-лист'!$E$3)</f>
        <v>184.8</v>
      </c>
    </row>
    <row r="194" spans="2:7">
      <c r="B194" s="261">
        <v>2413</v>
      </c>
      <c r="C194" s="268" t="s">
        <v>436</v>
      </c>
      <c r="D194" s="290" t="s">
        <v>1004</v>
      </c>
      <c r="E194" s="261" t="s">
        <v>144</v>
      </c>
      <c r="F194" s="604">
        <v>362</v>
      </c>
      <c r="G194" s="622">
        <f>F194*'Прайс-лист'!I3*(1-'Прайс-лист'!$E$3)</f>
        <v>289.60000000000002</v>
      </c>
    </row>
    <row r="195" spans="2:7">
      <c r="B195" s="263">
        <v>2425</v>
      </c>
      <c r="C195" s="265" t="s">
        <v>1843</v>
      </c>
      <c r="D195" s="289" t="s">
        <v>1840</v>
      </c>
      <c r="E195" s="263" t="s">
        <v>145</v>
      </c>
      <c r="F195" s="602">
        <v>414</v>
      </c>
      <c r="G195" s="621">
        <f>F195*'Прайс-лист'!I3*(1-'Прайс-лист'!$E$3)</f>
        <v>331.20000000000005</v>
      </c>
    </row>
    <row r="196" spans="2:7">
      <c r="B196" s="263">
        <v>2410</v>
      </c>
      <c r="C196" s="265" t="s">
        <v>437</v>
      </c>
      <c r="D196" s="265" t="s">
        <v>1005</v>
      </c>
      <c r="E196" s="263" t="s">
        <v>438</v>
      </c>
      <c r="F196" s="601">
        <v>136</v>
      </c>
      <c r="G196" s="618">
        <f>F196*'Прайс-лист'!I3*(1-'Прайс-лист'!$E$3)</f>
        <v>108.80000000000001</v>
      </c>
    </row>
    <row r="197" spans="2:7">
      <c r="B197" s="263">
        <v>2417</v>
      </c>
      <c r="C197" s="265" t="s">
        <v>1844</v>
      </c>
      <c r="D197" s="265" t="s">
        <v>1006</v>
      </c>
      <c r="E197" s="263" t="s">
        <v>1841</v>
      </c>
      <c r="F197" s="601">
        <v>565</v>
      </c>
      <c r="G197" s="618">
        <f>F197*'Прайс-лист'!I3*(1-'Прайс-лист'!$E$3)</f>
        <v>452</v>
      </c>
    </row>
    <row r="198" spans="2:7">
      <c r="B198" s="261">
        <v>2411</v>
      </c>
      <c r="C198" s="268" t="s">
        <v>1845</v>
      </c>
      <c r="D198" s="265" t="s">
        <v>1007</v>
      </c>
      <c r="E198" s="261" t="s">
        <v>371</v>
      </c>
      <c r="F198" s="602">
        <v>493</v>
      </c>
      <c r="G198" s="618">
        <f>F198*'Прайс-лист'!I3*(1-'Прайс-лист'!$E$3)</f>
        <v>394.40000000000003</v>
      </c>
    </row>
    <row r="199" spans="2:7">
      <c r="B199" s="263">
        <v>2418</v>
      </c>
      <c r="C199" s="265" t="s">
        <v>1847</v>
      </c>
      <c r="D199" s="265" t="s">
        <v>1009</v>
      </c>
      <c r="E199" s="263" t="s">
        <v>964</v>
      </c>
      <c r="F199" s="602">
        <v>471</v>
      </c>
      <c r="G199" s="618">
        <f>F199*'Прайс-лист'!I3*(1-'Прайс-лист'!$E$3)</f>
        <v>376.8</v>
      </c>
    </row>
    <row r="200" spans="2:7">
      <c r="B200" s="263">
        <v>2426</v>
      </c>
      <c r="C200" s="265" t="s">
        <v>1849</v>
      </c>
      <c r="D200" s="265" t="s">
        <v>1842</v>
      </c>
      <c r="E200" s="263" t="s">
        <v>1789</v>
      </c>
      <c r="F200" s="602">
        <v>507</v>
      </c>
      <c r="G200" s="618">
        <f>F200*'Прайс-лист'!I3*(1-'Прайс-лист'!$E$3)</f>
        <v>405.6</v>
      </c>
    </row>
    <row r="201" spans="2:7">
      <c r="B201" s="263">
        <v>2416</v>
      </c>
      <c r="C201" s="265" t="s">
        <v>1846</v>
      </c>
      <c r="D201" s="265" t="s">
        <v>1008</v>
      </c>
      <c r="E201" s="263" t="s">
        <v>960</v>
      </c>
      <c r="F201" s="602">
        <v>546</v>
      </c>
      <c r="G201" s="618">
        <f>F201*'Прайс-лист'!I3*(1-'Прайс-лист'!$E$3)</f>
        <v>436.8</v>
      </c>
    </row>
    <row r="202" spans="2:7">
      <c r="B202" s="263">
        <v>2419</v>
      </c>
      <c r="C202" s="265" t="s">
        <v>1848</v>
      </c>
      <c r="D202" s="265" t="s">
        <v>1010</v>
      </c>
      <c r="E202" s="263" t="s">
        <v>966</v>
      </c>
      <c r="F202" s="602">
        <v>825</v>
      </c>
      <c r="G202" s="618">
        <f>F202*'Прайс-лист'!I3*(1-'Прайс-лист'!$E$3)</f>
        <v>660</v>
      </c>
    </row>
    <row r="203" spans="2:7">
      <c r="B203" s="263">
        <v>2440</v>
      </c>
      <c r="C203" s="265" t="s">
        <v>1635</v>
      </c>
      <c r="D203" s="265" t="s">
        <v>1011</v>
      </c>
      <c r="E203" s="263" t="s">
        <v>966</v>
      </c>
      <c r="F203" s="602">
        <v>256</v>
      </c>
      <c r="G203" s="618">
        <f>F203*'Прайс-лист'!I3*(1-'Прайс-лист'!$E$3)</f>
        <v>204.8</v>
      </c>
    </row>
    <row r="204" spans="2:7">
      <c r="B204" s="261">
        <v>2424</v>
      </c>
      <c r="C204" s="268" t="s">
        <v>1637</v>
      </c>
      <c r="D204" s="268" t="s">
        <v>1012</v>
      </c>
      <c r="E204" s="261" t="s">
        <v>46</v>
      </c>
      <c r="F204" s="604">
        <v>399</v>
      </c>
      <c r="G204" s="618">
        <f>F204*'Прайс-лист'!I3*(1-'Прайс-лист'!$E$3)</f>
        <v>319.20000000000005</v>
      </c>
    </row>
    <row r="205" spans="2:7">
      <c r="B205" s="263">
        <v>2420</v>
      </c>
      <c r="C205" s="265" t="s">
        <v>439</v>
      </c>
      <c r="D205" s="265" t="s">
        <v>1636</v>
      </c>
      <c r="E205" s="263" t="s">
        <v>440</v>
      </c>
      <c r="F205" s="602">
        <v>420</v>
      </c>
      <c r="G205" s="618">
        <f>F205*'Прайс-лист'!I3*(1-'Прайс-лист'!$E$3)</f>
        <v>336</v>
      </c>
    </row>
    <row r="206" spans="2:7">
      <c r="B206" s="261">
        <v>2421</v>
      </c>
      <c r="C206" s="268" t="s">
        <v>441</v>
      </c>
      <c r="D206" s="268" t="s">
        <v>1013</v>
      </c>
      <c r="E206" s="261" t="s">
        <v>442</v>
      </c>
      <c r="F206" s="601">
        <v>468</v>
      </c>
      <c r="G206" s="618">
        <f>F206*'Прайс-лист'!I3*(1-'Прайс-лист'!$E$3)</f>
        <v>374.40000000000003</v>
      </c>
    </row>
    <row r="207" spans="2:7">
      <c r="B207" s="263">
        <v>2422</v>
      </c>
      <c r="C207" s="265" t="s">
        <v>443</v>
      </c>
      <c r="D207" s="289" t="s">
        <v>1014</v>
      </c>
      <c r="E207" s="263" t="s">
        <v>444</v>
      </c>
      <c r="F207" s="601">
        <v>510</v>
      </c>
      <c r="G207" s="618">
        <f>F207*'Прайс-лист'!I3*(1-'Прайс-лист'!$E$3)</f>
        <v>408</v>
      </c>
    </row>
    <row r="208" spans="2:7">
      <c r="B208" s="261">
        <v>2423</v>
      </c>
      <c r="C208" s="268" t="s">
        <v>445</v>
      </c>
      <c r="D208" s="268" t="s">
        <v>1015</v>
      </c>
      <c r="E208" s="261" t="s">
        <v>371</v>
      </c>
      <c r="F208" s="601">
        <v>637</v>
      </c>
      <c r="G208" s="618">
        <f>F208*'Прайс-лист'!I3*(1-'Прайс-лист'!$E$3)</f>
        <v>509.6</v>
      </c>
    </row>
    <row r="209" spans="2:7">
      <c r="B209" s="263">
        <v>2430</v>
      </c>
      <c r="C209" s="265" t="s">
        <v>446</v>
      </c>
      <c r="D209" s="265" t="s">
        <v>1016</v>
      </c>
      <c r="E209" s="263" t="s">
        <v>343</v>
      </c>
      <c r="F209" s="601">
        <v>1219</v>
      </c>
      <c r="G209" s="618">
        <f>F209*'Прайс-лист'!I3*(1-'Прайс-лист'!$E$3)</f>
        <v>975.2</v>
      </c>
    </row>
    <row r="210" spans="2:7">
      <c r="B210" s="266">
        <v>2470</v>
      </c>
      <c r="C210" s="267" t="s">
        <v>2000</v>
      </c>
      <c r="D210" s="267" t="s">
        <v>1017</v>
      </c>
      <c r="E210" s="266" t="s">
        <v>447</v>
      </c>
      <c r="F210" s="601">
        <v>62</v>
      </c>
      <c r="G210" s="618">
        <f>F210*'Прайс-лист'!I3*(1-'Прайс-лист'!$E$3)</f>
        <v>49.6</v>
      </c>
    </row>
    <row r="211" spans="2:7">
      <c r="B211" s="266">
        <v>2471</v>
      </c>
      <c r="C211" s="267" t="s">
        <v>2001</v>
      </c>
      <c r="D211" s="267" t="s">
        <v>1018</v>
      </c>
      <c r="E211" s="266" t="s">
        <v>345</v>
      </c>
      <c r="F211" s="601">
        <v>79</v>
      </c>
      <c r="G211" s="618">
        <f>F211*'Прайс-лист'!I3*(1-'Прайс-лист'!$E$3)</f>
        <v>63.2</v>
      </c>
    </row>
    <row r="212" spans="2:7">
      <c r="B212" s="266">
        <v>2472</v>
      </c>
      <c r="C212" s="267" t="s">
        <v>2002</v>
      </c>
      <c r="D212" s="267" t="s">
        <v>1019</v>
      </c>
      <c r="E212" s="266" t="s">
        <v>448</v>
      </c>
      <c r="F212" s="601">
        <v>143</v>
      </c>
      <c r="G212" s="618">
        <f>F212*'Прайс-лист'!I3*(1-'Прайс-лист'!$E$3)</f>
        <v>114.4</v>
      </c>
    </row>
    <row r="213" spans="2:7">
      <c r="B213" s="266">
        <v>2473</v>
      </c>
      <c r="C213" s="267" t="s">
        <v>2003</v>
      </c>
      <c r="D213" s="267" t="s">
        <v>1020</v>
      </c>
      <c r="E213" s="266" t="s">
        <v>449</v>
      </c>
      <c r="F213" s="601">
        <v>170</v>
      </c>
      <c r="G213" s="618">
        <f>F213*'Прайс-лист'!I3*(1-'Прайс-лист'!$E$3)</f>
        <v>136</v>
      </c>
    </row>
    <row r="214" spans="2:7">
      <c r="B214" s="266">
        <v>2474</v>
      </c>
      <c r="C214" s="267" t="s">
        <v>2004</v>
      </c>
      <c r="D214" s="267" t="s">
        <v>1021</v>
      </c>
      <c r="E214" s="266" t="s">
        <v>450</v>
      </c>
      <c r="F214" s="601">
        <v>265</v>
      </c>
      <c r="G214" s="618">
        <f>F214*'Прайс-лист'!I3*(1-'Прайс-лист'!$E$3)</f>
        <v>212</v>
      </c>
    </row>
    <row r="215" spans="2:7">
      <c r="B215" s="266">
        <v>2475</v>
      </c>
      <c r="C215" s="267" t="s">
        <v>2005</v>
      </c>
      <c r="D215" s="267" t="s">
        <v>1022</v>
      </c>
      <c r="E215" s="266" t="s">
        <v>451</v>
      </c>
      <c r="F215" s="601">
        <v>366</v>
      </c>
      <c r="G215" s="618">
        <f>F215*'Прайс-лист'!I3*(1-'Прайс-лист'!$E$3)</f>
        <v>292.8</v>
      </c>
    </row>
    <row r="216" spans="2:7">
      <c r="B216" s="266">
        <v>2476</v>
      </c>
      <c r="C216" s="267" t="s">
        <v>2245</v>
      </c>
      <c r="D216" s="267" t="s">
        <v>2246</v>
      </c>
      <c r="E216" s="266" t="s">
        <v>2247</v>
      </c>
      <c r="F216" s="601">
        <v>685</v>
      </c>
      <c r="G216" s="618">
        <f>F216*'Прайс-лист'!I3*(1-'Прайс-лист'!$E$3)</f>
        <v>548</v>
      </c>
    </row>
    <row r="217" spans="2:7">
      <c r="B217" s="266">
        <v>2477</v>
      </c>
      <c r="C217" s="267" t="s">
        <v>2250</v>
      </c>
      <c r="D217" s="267" t="s">
        <v>2249</v>
      </c>
      <c r="E217" s="266" t="s">
        <v>2248</v>
      </c>
      <c r="F217" s="601">
        <v>875</v>
      </c>
      <c r="G217" s="618">
        <f>F217*'Прайс-лист'!I3*(1-'Прайс-лист'!$E$3)</f>
        <v>700</v>
      </c>
    </row>
    <row r="218" spans="2:7">
      <c r="B218" s="266">
        <v>2478</v>
      </c>
      <c r="C218" s="267" t="s">
        <v>2006</v>
      </c>
      <c r="D218" s="267" t="s">
        <v>1023</v>
      </c>
      <c r="E218" s="266" t="s">
        <v>452</v>
      </c>
      <c r="F218" s="601">
        <v>224</v>
      </c>
      <c r="G218" s="618">
        <f>F218*'Прайс-лист'!I3*(1-'Прайс-лист'!$E$3)</f>
        <v>179.20000000000002</v>
      </c>
    </row>
    <row r="219" spans="2:7">
      <c r="B219" s="266">
        <v>2479</v>
      </c>
      <c r="C219" s="267" t="s">
        <v>2007</v>
      </c>
      <c r="D219" s="267" t="s">
        <v>1024</v>
      </c>
      <c r="E219" s="266" t="s">
        <v>453</v>
      </c>
      <c r="F219" s="601">
        <v>287</v>
      </c>
      <c r="G219" s="618">
        <f>F219*'Прайс-лист'!I3*(1-'Прайс-лист'!$E$3)</f>
        <v>229.60000000000002</v>
      </c>
    </row>
    <row r="220" spans="2:7">
      <c r="B220" s="266">
        <v>2480</v>
      </c>
      <c r="C220" s="267" t="s">
        <v>2253</v>
      </c>
      <c r="D220" s="267" t="s">
        <v>2252</v>
      </c>
      <c r="E220" s="266" t="s">
        <v>2251</v>
      </c>
      <c r="F220" s="601">
        <v>412</v>
      </c>
      <c r="G220" s="618">
        <f>F220*'Прайс-лист'!I3*(1-'Прайс-лист'!$E$3)</f>
        <v>329.6</v>
      </c>
    </row>
    <row r="221" spans="2:7">
      <c r="B221" s="266">
        <v>2483</v>
      </c>
      <c r="C221" s="267" t="s">
        <v>2008</v>
      </c>
      <c r="D221" s="267" t="s">
        <v>1025</v>
      </c>
      <c r="E221" s="266" t="s">
        <v>964</v>
      </c>
      <c r="F221" s="601">
        <v>451</v>
      </c>
      <c r="G221" s="618">
        <f>F221*'Прайс-лист'!I3*(1-'Прайс-лист'!$E$3)</f>
        <v>360.8</v>
      </c>
    </row>
    <row r="222" spans="2:7">
      <c r="B222" s="266">
        <v>2484</v>
      </c>
      <c r="C222" s="267" t="s">
        <v>2009</v>
      </c>
      <c r="D222" s="267" t="s">
        <v>1026</v>
      </c>
      <c r="E222" s="266" t="s">
        <v>964</v>
      </c>
      <c r="F222" s="601">
        <v>181</v>
      </c>
      <c r="G222" s="618">
        <f>F222*'Прайс-лист'!I3*(1-'Прайс-лист'!$E$3)</f>
        <v>144.80000000000001</v>
      </c>
    </row>
    <row r="223" spans="2:7">
      <c r="B223" s="266">
        <v>2485</v>
      </c>
      <c r="C223" s="267" t="s">
        <v>2010</v>
      </c>
      <c r="D223" s="267" t="s">
        <v>1899</v>
      </c>
      <c r="E223" s="266" t="s">
        <v>1789</v>
      </c>
      <c r="F223" s="601">
        <v>237</v>
      </c>
      <c r="G223" s="618">
        <f>F223*'Прайс-лист'!I3*(1-'Прайс-лист'!$E$3)</f>
        <v>189.60000000000002</v>
      </c>
    </row>
    <row r="224" spans="2:7">
      <c r="B224" s="266">
        <v>2486</v>
      </c>
      <c r="C224" s="267" t="s">
        <v>2011</v>
      </c>
      <c r="D224" s="267" t="s">
        <v>1999</v>
      </c>
      <c r="E224" s="266" t="s">
        <v>966</v>
      </c>
      <c r="F224" s="601">
        <v>1129</v>
      </c>
      <c r="G224" s="618">
        <f>F224*'Прайс-лист'!I3*(1-'Прайс-лист'!$E$3)</f>
        <v>903.2</v>
      </c>
    </row>
    <row r="225" spans="2:7" ht="15" thickBot="1">
      <c r="B225" s="541"/>
      <c r="C225" s="542" t="s">
        <v>454</v>
      </c>
      <c r="D225" s="543" t="s">
        <v>1027</v>
      </c>
      <c r="E225" s="544"/>
      <c r="F225" s="603"/>
      <c r="G225" s="619"/>
    </row>
    <row r="226" spans="2:7">
      <c r="B226" s="277">
        <v>2500</v>
      </c>
      <c r="C226" s="278" t="s">
        <v>455</v>
      </c>
      <c r="D226" s="278" t="s">
        <v>1028</v>
      </c>
      <c r="E226" s="279"/>
      <c r="F226" s="601">
        <v>20</v>
      </c>
      <c r="G226" s="618">
        <f>F226*'Прайс-лист'!I3*(1-'Прайс-лист'!$E$3)</f>
        <v>16</v>
      </c>
    </row>
    <row r="227" spans="2:7">
      <c r="B227" s="271">
        <v>2508</v>
      </c>
      <c r="C227" s="280" t="s">
        <v>2255</v>
      </c>
      <c r="D227" s="281" t="s">
        <v>1029</v>
      </c>
      <c r="E227" s="271" t="s">
        <v>142</v>
      </c>
      <c r="F227" s="602">
        <v>626</v>
      </c>
      <c r="G227" s="618">
        <f>F227*'Прайс-лист'!I3*(1-'Прайс-лист'!$E$3)</f>
        <v>500.8</v>
      </c>
    </row>
    <row r="228" spans="2:7">
      <c r="B228" s="261">
        <v>2509</v>
      </c>
      <c r="C228" s="282" t="s">
        <v>2256</v>
      </c>
      <c r="D228" s="283" t="s">
        <v>1030</v>
      </c>
      <c r="E228" s="261" t="s">
        <v>143</v>
      </c>
      <c r="F228" s="605">
        <v>716</v>
      </c>
      <c r="G228" s="622">
        <f>F228*'Прайс-лист'!I3*(1-'Прайс-лист'!$E$3)</f>
        <v>572.80000000000007</v>
      </c>
    </row>
    <row r="229" spans="2:7">
      <c r="B229" s="263">
        <v>2510</v>
      </c>
      <c r="C229" s="265" t="s">
        <v>459</v>
      </c>
      <c r="D229" s="267" t="s">
        <v>1034</v>
      </c>
      <c r="E229" s="266" t="s">
        <v>438</v>
      </c>
      <c r="F229" s="605">
        <v>277</v>
      </c>
      <c r="G229" s="621">
        <f>F229*'Прайс-лист'!I3*(1-'Прайс-лист'!$E$3)</f>
        <v>221.60000000000002</v>
      </c>
    </row>
    <row r="230" spans="2:7">
      <c r="B230" s="263">
        <v>2512</v>
      </c>
      <c r="C230" s="265" t="s">
        <v>460</v>
      </c>
      <c r="D230" s="265" t="s">
        <v>1035</v>
      </c>
      <c r="E230" s="263" t="s">
        <v>343</v>
      </c>
      <c r="F230" s="602">
        <v>321</v>
      </c>
      <c r="G230" s="622">
        <f>F230*'Прайс-лист'!I3*(1-'Прайс-лист'!$E$3)</f>
        <v>256.8</v>
      </c>
    </row>
    <row r="231" spans="2:7">
      <c r="B231" s="578">
        <v>2513</v>
      </c>
      <c r="C231" s="293" t="s">
        <v>2257</v>
      </c>
      <c r="D231" s="579" t="s">
        <v>1031</v>
      </c>
      <c r="E231" s="580" t="s">
        <v>144</v>
      </c>
      <c r="F231" s="556">
        <v>827</v>
      </c>
      <c r="G231" s="621">
        <f>F231*'Прайс-лист'!I3*(1-'Прайс-лист'!$E$3)</f>
        <v>661.6</v>
      </c>
    </row>
    <row r="232" spans="2:7">
      <c r="B232" s="263">
        <v>2514</v>
      </c>
      <c r="C232" s="272" t="s">
        <v>1638</v>
      </c>
      <c r="D232" s="272" t="s">
        <v>1036</v>
      </c>
      <c r="E232" s="271" t="s">
        <v>960</v>
      </c>
      <c r="F232" s="601">
        <v>1130</v>
      </c>
      <c r="G232" s="622">
        <f>F232*'Прайс-лист'!I3*(1-'Прайс-лист'!$E$3)</f>
        <v>904</v>
      </c>
    </row>
    <row r="233" spans="2:7">
      <c r="B233" s="444">
        <v>2515</v>
      </c>
      <c r="C233" s="294" t="s">
        <v>2258</v>
      </c>
      <c r="D233" s="445" t="s">
        <v>2254</v>
      </c>
      <c r="E233" s="444" t="s">
        <v>2014</v>
      </c>
      <c r="F233" s="556">
        <v>241</v>
      </c>
      <c r="G233" s="621">
        <f>F233*'Прайс-лист'!I3*(1-'Прайс-лист'!$E$3)</f>
        <v>192.8</v>
      </c>
    </row>
    <row r="234" spans="2:7">
      <c r="B234" s="263">
        <v>2520</v>
      </c>
      <c r="C234" s="265" t="s">
        <v>1852</v>
      </c>
      <c r="D234" s="265" t="s">
        <v>1039</v>
      </c>
      <c r="E234" s="263" t="s">
        <v>343</v>
      </c>
      <c r="F234" s="601">
        <v>102</v>
      </c>
      <c r="G234" s="618">
        <f>F234*'Прайс-лист'!I3*(1-'Прайс-лист'!$E$3)</f>
        <v>81.600000000000009</v>
      </c>
    </row>
    <row r="235" spans="2:7">
      <c r="B235" s="263">
        <v>2521</v>
      </c>
      <c r="C235" s="265" t="s">
        <v>461</v>
      </c>
      <c r="D235" s="265" t="s">
        <v>1040</v>
      </c>
      <c r="E235" s="263" t="s">
        <v>462</v>
      </c>
      <c r="F235" s="602">
        <v>195</v>
      </c>
      <c r="G235" s="618">
        <f>F235*'Прайс-лист'!I3*(1-'Прайс-лист'!$E$3)</f>
        <v>156</v>
      </c>
    </row>
    <row r="236" spans="2:7">
      <c r="B236" s="263">
        <v>2522</v>
      </c>
      <c r="C236" s="265" t="s">
        <v>463</v>
      </c>
      <c r="D236" s="265" t="s">
        <v>1041</v>
      </c>
      <c r="E236" s="263" t="s">
        <v>214</v>
      </c>
      <c r="F236" s="602">
        <v>176</v>
      </c>
      <c r="G236" s="618">
        <f>F236*'Прайс-лист'!I3*(1-'Прайс-лист'!$E$3)</f>
        <v>140.80000000000001</v>
      </c>
    </row>
    <row r="237" spans="2:7">
      <c r="B237" s="444">
        <v>2524</v>
      </c>
      <c r="C237" s="445" t="s">
        <v>1929</v>
      </c>
      <c r="D237" s="445" t="s">
        <v>1923</v>
      </c>
      <c r="E237" s="444" t="s">
        <v>1926</v>
      </c>
      <c r="F237" s="602">
        <v>399</v>
      </c>
      <c r="G237" s="618">
        <f>F237*'Прайс-лист'!I3*(1-'Прайс-лист'!$E$3)</f>
        <v>319.20000000000005</v>
      </c>
    </row>
    <row r="238" spans="2:7">
      <c r="B238" s="446">
        <v>2525</v>
      </c>
      <c r="C238" s="517" t="s">
        <v>1927</v>
      </c>
      <c r="D238" s="518" t="s">
        <v>1924</v>
      </c>
      <c r="E238" s="446" t="s">
        <v>960</v>
      </c>
      <c r="F238" s="601">
        <v>435</v>
      </c>
      <c r="G238" s="618">
        <f>F238*'Прайс-лист'!I3*(1-'Прайс-лист'!$E$3)</f>
        <v>348</v>
      </c>
    </row>
    <row r="239" spans="2:7">
      <c r="B239" s="444">
        <v>2526</v>
      </c>
      <c r="C239" s="445" t="s">
        <v>1928</v>
      </c>
      <c r="D239" s="445" t="s">
        <v>1925</v>
      </c>
      <c r="E239" s="444" t="s">
        <v>966</v>
      </c>
      <c r="F239" s="601">
        <v>458</v>
      </c>
      <c r="G239" s="618">
        <f>F239*'Прайс-лист'!I3*(1-'Прайс-лист'!$E$3)</f>
        <v>366.40000000000003</v>
      </c>
    </row>
    <row r="240" spans="2:7">
      <c r="B240" s="444">
        <v>2529</v>
      </c>
      <c r="C240" s="287" t="s">
        <v>2665</v>
      </c>
      <c r="D240" s="554" t="s">
        <v>2259</v>
      </c>
      <c r="E240" s="555" t="s">
        <v>2014</v>
      </c>
      <c r="F240" s="551">
        <v>355</v>
      </c>
      <c r="G240" s="618">
        <f>F240*'Прайс-лист'!I3*(1-'Прайс-лист'!$E$3)</f>
        <v>284</v>
      </c>
    </row>
    <row r="241" spans="2:7">
      <c r="B241" s="431">
        <v>2530</v>
      </c>
      <c r="C241" s="287" t="s">
        <v>2666</v>
      </c>
      <c r="D241" s="287" t="s">
        <v>1042</v>
      </c>
      <c r="E241" s="432" t="s">
        <v>331</v>
      </c>
      <c r="F241" s="601">
        <v>532</v>
      </c>
      <c r="G241" s="618">
        <f>F241*'Прайс-лист'!I3*(1-'Прайс-лист'!$E$3)</f>
        <v>425.6</v>
      </c>
    </row>
    <row r="242" spans="2:7">
      <c r="B242" s="429">
        <v>2531</v>
      </c>
      <c r="C242" s="287" t="s">
        <v>2667</v>
      </c>
      <c r="D242" s="287" t="s">
        <v>1043</v>
      </c>
      <c r="E242" s="430" t="s">
        <v>343</v>
      </c>
      <c r="F242" s="601">
        <v>655</v>
      </c>
      <c r="G242" s="618">
        <f>F242*'Прайс-лист'!I3*(1-'Прайс-лист'!$E$3)</f>
        <v>524</v>
      </c>
    </row>
    <row r="243" spans="2:7">
      <c r="B243" s="431">
        <v>2532</v>
      </c>
      <c r="C243" s="287" t="s">
        <v>2668</v>
      </c>
      <c r="D243" s="287" t="s">
        <v>1044</v>
      </c>
      <c r="E243" s="432" t="s">
        <v>960</v>
      </c>
      <c r="F243" s="602">
        <v>611</v>
      </c>
      <c r="G243" s="618">
        <f>F243*'Прайс-лист'!I3*(1-'Прайс-лист'!$E$3)</f>
        <v>488.8</v>
      </c>
    </row>
    <row r="244" spans="2:7">
      <c r="B244" s="431">
        <v>2533</v>
      </c>
      <c r="C244" s="288" t="s">
        <v>2669</v>
      </c>
      <c r="D244" s="287" t="s">
        <v>1045</v>
      </c>
      <c r="E244" s="432" t="s">
        <v>964</v>
      </c>
      <c r="F244" s="601">
        <v>425</v>
      </c>
      <c r="G244" s="618">
        <f>F244*'Прайс-лист'!I3*(1-'Прайс-лист'!$E$3)</f>
        <v>340</v>
      </c>
    </row>
    <row r="245" spans="2:7">
      <c r="B245" s="263">
        <v>2534</v>
      </c>
      <c r="C245" s="265" t="s">
        <v>1639</v>
      </c>
      <c r="D245" s="265" t="s">
        <v>1037</v>
      </c>
      <c r="E245" s="263" t="s">
        <v>964</v>
      </c>
      <c r="F245" s="601">
        <v>1217</v>
      </c>
      <c r="G245" s="618">
        <f>F245*'Прайс-лист'!I3*(1-'Прайс-лист'!$E$3)</f>
        <v>973.6</v>
      </c>
    </row>
    <row r="246" spans="2:7">
      <c r="B246" s="431">
        <v>2535</v>
      </c>
      <c r="C246" s="287" t="s">
        <v>2670</v>
      </c>
      <c r="D246" s="287" t="s">
        <v>1046</v>
      </c>
      <c r="E246" s="432" t="s">
        <v>966</v>
      </c>
      <c r="F246" s="602">
        <v>794</v>
      </c>
      <c r="G246" s="618">
        <f>F246*'Прайс-лист'!I3*(1-'Прайс-лист'!$E$3)</f>
        <v>635.20000000000005</v>
      </c>
    </row>
    <row r="247" spans="2:7">
      <c r="B247" s="429">
        <v>2536</v>
      </c>
      <c r="C247" s="265" t="s">
        <v>1640</v>
      </c>
      <c r="D247" s="268" t="s">
        <v>1038</v>
      </c>
      <c r="E247" s="430" t="s">
        <v>966</v>
      </c>
      <c r="F247" s="601">
        <v>1294</v>
      </c>
      <c r="G247" s="618">
        <f>F247*'Прайс-лист'!I3*(1-'Прайс-лист'!$E$3)</f>
        <v>1035.2</v>
      </c>
    </row>
    <row r="248" spans="2:7">
      <c r="B248" s="431">
        <v>2537</v>
      </c>
      <c r="C248" s="514" t="s">
        <v>2664</v>
      </c>
      <c r="D248" s="287" t="s">
        <v>1851</v>
      </c>
      <c r="E248" s="432" t="s">
        <v>1789</v>
      </c>
      <c r="F248" s="601">
        <v>515</v>
      </c>
      <c r="G248" s="618">
        <f>F248*'Прайс-лист'!I3*(1-'Прайс-лист'!$E$3)</f>
        <v>412</v>
      </c>
    </row>
    <row r="249" spans="2:7">
      <c r="B249" s="263">
        <v>2538</v>
      </c>
      <c r="C249" s="516" t="s">
        <v>129</v>
      </c>
      <c r="D249" s="265" t="s">
        <v>1850</v>
      </c>
      <c r="E249" s="263" t="s">
        <v>1789</v>
      </c>
      <c r="F249" s="602">
        <v>1433</v>
      </c>
      <c r="G249" s="618">
        <f>F249*'Прайс-лист'!I3*(1-'Прайс-лист'!$E$3)</f>
        <v>1146.4000000000001</v>
      </c>
    </row>
    <row r="250" spans="2:7">
      <c r="B250" s="263">
        <v>2539</v>
      </c>
      <c r="C250" s="514" t="s">
        <v>1901</v>
      </c>
      <c r="D250" s="265" t="s">
        <v>1900</v>
      </c>
      <c r="E250" s="263" t="s">
        <v>1789</v>
      </c>
      <c r="F250" s="602">
        <v>1003</v>
      </c>
      <c r="G250" s="618">
        <f>F250*'Прайс-лист'!I3*(1-'Прайс-лист'!$E$3)</f>
        <v>802.40000000000009</v>
      </c>
    </row>
    <row r="251" spans="2:7">
      <c r="B251" s="263">
        <v>2550</v>
      </c>
      <c r="C251" s="265" t="s">
        <v>464</v>
      </c>
      <c r="D251" s="265" t="s">
        <v>1047</v>
      </c>
      <c r="E251" s="263" t="s">
        <v>465</v>
      </c>
      <c r="F251" s="602">
        <v>257</v>
      </c>
      <c r="G251" s="618">
        <f>F251*'Прайс-лист'!I3*(1-'Прайс-лист'!$E$3)</f>
        <v>205.60000000000002</v>
      </c>
    </row>
    <row r="252" spans="2:7">
      <c r="B252" s="263">
        <v>2551</v>
      </c>
      <c r="C252" s="265" t="s">
        <v>466</v>
      </c>
      <c r="D252" s="265" t="s">
        <v>1048</v>
      </c>
      <c r="E252" s="263" t="s">
        <v>467</v>
      </c>
      <c r="F252" s="601">
        <v>295</v>
      </c>
      <c r="G252" s="618">
        <f>F252*'Прайс-лист'!I3*(1-'Прайс-лист'!$E$3)</f>
        <v>236</v>
      </c>
    </row>
    <row r="253" spans="2:7">
      <c r="B253" s="263">
        <v>2552</v>
      </c>
      <c r="C253" s="265" t="s">
        <v>468</v>
      </c>
      <c r="D253" s="265" t="s">
        <v>1049</v>
      </c>
      <c r="E253" s="263" t="s">
        <v>469</v>
      </c>
      <c r="F253" s="601">
        <v>350</v>
      </c>
      <c r="G253" s="618">
        <f>F253*'Прайс-лист'!I3*(1-'Прайс-лист'!$E$3)</f>
        <v>280</v>
      </c>
    </row>
    <row r="254" spans="2:7">
      <c r="B254" s="444">
        <v>2560</v>
      </c>
      <c r="C254" s="515" t="s">
        <v>2019</v>
      </c>
      <c r="D254" s="445" t="s">
        <v>2012</v>
      </c>
      <c r="E254" s="444" t="s">
        <v>475</v>
      </c>
      <c r="F254" s="601">
        <v>58</v>
      </c>
      <c r="G254" s="618">
        <f>F254*'Прайс-лист'!I3*(1-'Прайс-лист'!$E$3)</f>
        <v>46.400000000000006</v>
      </c>
    </row>
    <row r="255" spans="2:7">
      <c r="B255" s="446">
        <v>2561</v>
      </c>
      <c r="C255" s="283" t="s">
        <v>2020</v>
      </c>
      <c r="D255" s="518" t="s">
        <v>2013</v>
      </c>
      <c r="E255" s="446" t="s">
        <v>2014</v>
      </c>
      <c r="F255" s="604">
        <v>117</v>
      </c>
      <c r="G255" s="622">
        <f>F255*'Прайс-лист'!I3*(1-'Прайс-лист'!$E$3)</f>
        <v>93.600000000000009</v>
      </c>
    </row>
    <row r="256" spans="2:7">
      <c r="B256" s="444">
        <v>2562</v>
      </c>
      <c r="C256" s="515" t="s">
        <v>2021</v>
      </c>
      <c r="D256" s="445" t="s">
        <v>2015</v>
      </c>
      <c r="E256" s="444" t="s">
        <v>964</v>
      </c>
      <c r="F256" s="602">
        <v>202</v>
      </c>
      <c r="G256" s="621">
        <f>F256*'Прайс-лист'!I3*(1-'Прайс-лист'!$E$3)</f>
        <v>161.60000000000002</v>
      </c>
    </row>
    <row r="257" spans="2:7">
      <c r="B257" s="444">
        <v>2563</v>
      </c>
      <c r="C257" s="515" t="s">
        <v>2022</v>
      </c>
      <c r="D257" s="445" t="s">
        <v>2016</v>
      </c>
      <c r="E257" s="444" t="s">
        <v>1789</v>
      </c>
      <c r="F257" s="602">
        <v>202</v>
      </c>
      <c r="G257" s="621">
        <f>F257*'Прайс-лист'!I3*(1-'Прайс-лист'!$E$3)</f>
        <v>161.60000000000002</v>
      </c>
    </row>
    <row r="258" spans="2:7">
      <c r="B258" s="444">
        <v>2564</v>
      </c>
      <c r="C258" s="515" t="s">
        <v>2023</v>
      </c>
      <c r="D258" s="445" t="s">
        <v>2017</v>
      </c>
      <c r="E258" s="444" t="s">
        <v>960</v>
      </c>
      <c r="F258" s="602">
        <v>202</v>
      </c>
      <c r="G258" s="621">
        <f>F258*'Прайс-лист'!I3*(1-'Прайс-лист'!$E$3)</f>
        <v>161.60000000000002</v>
      </c>
    </row>
    <row r="259" spans="2:7">
      <c r="B259" s="444">
        <v>2565</v>
      </c>
      <c r="C259" s="515" t="s">
        <v>2024</v>
      </c>
      <c r="D259" s="445" t="s">
        <v>2018</v>
      </c>
      <c r="E259" s="444" t="s">
        <v>966</v>
      </c>
      <c r="F259" s="602">
        <v>291</v>
      </c>
      <c r="G259" s="621">
        <f>F259*'Прайс-лист'!I3*(1-'Прайс-лист'!$E$3)</f>
        <v>232.8</v>
      </c>
    </row>
    <row r="260" spans="2:7">
      <c r="B260" s="444">
        <v>250301</v>
      </c>
      <c r="C260" s="293" t="s">
        <v>458</v>
      </c>
      <c r="D260" s="445" t="s">
        <v>1033</v>
      </c>
      <c r="E260" s="444" t="s">
        <v>391</v>
      </c>
      <c r="F260" s="556">
        <v>984</v>
      </c>
      <c r="G260" s="621">
        <f>F260*'Прайс-лист'!I3*(1-'Прайс-лист'!$E$3)</f>
        <v>787.2</v>
      </c>
    </row>
    <row r="261" spans="2:7">
      <c r="B261" s="444">
        <v>250701</v>
      </c>
      <c r="C261" s="293" t="s">
        <v>456</v>
      </c>
      <c r="D261" s="445" t="s">
        <v>1032</v>
      </c>
      <c r="E261" s="444" t="s">
        <v>457</v>
      </c>
      <c r="F261" s="557">
        <v>941</v>
      </c>
      <c r="G261" s="618">
        <f>F261*'Прайс-лист'!I3*(1-'Прайс-лист'!$E$3)</f>
        <v>752.80000000000007</v>
      </c>
    </row>
    <row r="262" spans="2:7" ht="15" thickBot="1">
      <c r="B262" s="541"/>
      <c r="C262" s="542" t="s">
        <v>470</v>
      </c>
      <c r="D262" s="543" t="s">
        <v>1050</v>
      </c>
      <c r="E262" s="544"/>
      <c r="F262" s="603"/>
      <c r="G262" s="619"/>
    </row>
    <row r="263" spans="2:7">
      <c r="B263" s="261">
        <v>2601</v>
      </c>
      <c r="C263" s="268" t="s">
        <v>97</v>
      </c>
      <c r="D263" s="268" t="s">
        <v>1051</v>
      </c>
      <c r="E263" s="261"/>
      <c r="F263" s="601">
        <v>101</v>
      </c>
      <c r="G263" s="618">
        <f>F263*'Прайс-лист'!I3*(1-'Прайс-лист'!$E$3)</f>
        <v>80.800000000000011</v>
      </c>
    </row>
    <row r="264" spans="2:7">
      <c r="B264" s="263">
        <v>2602</v>
      </c>
      <c r="C264" s="265" t="s">
        <v>471</v>
      </c>
      <c r="D264" s="265" t="s">
        <v>1052</v>
      </c>
      <c r="E264" s="263" t="s">
        <v>438</v>
      </c>
      <c r="F264" s="601">
        <v>810</v>
      </c>
      <c r="G264" s="618">
        <f>F264*'Прайс-лист'!I3*(1-'Прайс-лист'!$E$3)</f>
        <v>648</v>
      </c>
    </row>
    <row r="265" spans="2:7">
      <c r="B265" s="261">
        <v>2603</v>
      </c>
      <c r="C265" s="268" t="s">
        <v>472</v>
      </c>
      <c r="D265" s="268" t="s">
        <v>1053</v>
      </c>
      <c r="E265" s="261" t="s">
        <v>473</v>
      </c>
      <c r="F265" s="601">
        <v>1008</v>
      </c>
      <c r="G265" s="618">
        <f>F265*'Прайс-лист'!I3*(1-'Прайс-лист'!$E$3)</f>
        <v>806.40000000000009</v>
      </c>
    </row>
    <row r="266" spans="2:7">
      <c r="B266" s="263">
        <v>2604</v>
      </c>
      <c r="C266" s="265" t="s">
        <v>474</v>
      </c>
      <c r="D266" s="265" t="s">
        <v>1054</v>
      </c>
      <c r="E266" s="263" t="s">
        <v>343</v>
      </c>
      <c r="F266" s="601">
        <v>1163</v>
      </c>
      <c r="G266" s="618">
        <f>F266*'Прайс-лист'!I3*(1-'Прайс-лист'!$E$3)</f>
        <v>930.40000000000009</v>
      </c>
    </row>
    <row r="267" spans="2:7">
      <c r="B267" s="263">
        <v>2605</v>
      </c>
      <c r="C267" s="265" t="s">
        <v>117</v>
      </c>
      <c r="D267" s="265" t="s">
        <v>1055</v>
      </c>
      <c r="E267" s="263" t="s">
        <v>475</v>
      </c>
      <c r="F267" s="601">
        <v>521</v>
      </c>
      <c r="G267" s="618">
        <f>F267*'Прайс-лист'!I3*(1-'Прайс-лист'!$E$3)</f>
        <v>416.8</v>
      </c>
    </row>
    <row r="268" spans="2:7" ht="15" thickBot="1">
      <c r="B268" s="541"/>
      <c r="C268" s="542" t="s">
        <v>476</v>
      </c>
      <c r="D268" s="543" t="s">
        <v>1056</v>
      </c>
      <c r="E268" s="544"/>
      <c r="F268" s="603"/>
      <c r="G268" s="619"/>
    </row>
    <row r="269" spans="2:7">
      <c r="B269" s="273">
        <v>2701</v>
      </c>
      <c r="C269" s="274" t="s">
        <v>310</v>
      </c>
      <c r="D269" s="255" t="s">
        <v>1057</v>
      </c>
      <c r="E269" s="261" t="s">
        <v>477</v>
      </c>
      <c r="F269" s="601">
        <v>528</v>
      </c>
      <c r="G269" s="618">
        <f>F269*'Прайс-лист'!I3*(1-'Прайс-лист'!$E$3)</f>
        <v>422.40000000000003</v>
      </c>
    </row>
    <row r="270" spans="2:7">
      <c r="B270" s="275">
        <v>2702</v>
      </c>
      <c r="C270" s="276" t="s">
        <v>311</v>
      </c>
      <c r="D270" s="257" t="s">
        <v>1058</v>
      </c>
      <c r="E270" s="256" t="s">
        <v>478</v>
      </c>
      <c r="F270" s="601">
        <v>590</v>
      </c>
      <c r="G270" s="618">
        <f>F270*'Прайс-лист'!I3*(1-'Прайс-лист'!$E$3)</f>
        <v>472</v>
      </c>
    </row>
    <row r="271" spans="2:7">
      <c r="B271" s="273">
        <v>2703</v>
      </c>
      <c r="C271" s="274" t="s">
        <v>112</v>
      </c>
      <c r="D271" s="255" t="s">
        <v>1059</v>
      </c>
      <c r="E271" s="254" t="s">
        <v>479</v>
      </c>
      <c r="F271" s="601">
        <v>675</v>
      </c>
      <c r="G271" s="618">
        <f>F271*'Прайс-лист'!I3*(1-'Прайс-лист'!$E$3)</f>
        <v>540</v>
      </c>
    </row>
    <row r="272" spans="2:7">
      <c r="B272" s="275">
        <v>2704</v>
      </c>
      <c r="C272" s="276" t="s">
        <v>116</v>
      </c>
      <c r="D272" s="257" t="s">
        <v>1060</v>
      </c>
      <c r="E272" s="256" t="s">
        <v>480</v>
      </c>
      <c r="F272" s="601">
        <v>528</v>
      </c>
      <c r="G272" s="618">
        <f>F272*'Прайс-лист'!I3*(1-'Прайс-лист'!$E$3)</f>
        <v>422.40000000000003</v>
      </c>
    </row>
    <row r="273" spans="2:7">
      <c r="B273" s="256">
        <v>2705</v>
      </c>
      <c r="C273" s="274" t="s">
        <v>1641</v>
      </c>
      <c r="D273" s="257" t="s">
        <v>1061</v>
      </c>
      <c r="E273" s="256" t="s">
        <v>1062</v>
      </c>
      <c r="F273" s="601">
        <v>735</v>
      </c>
      <c r="G273" s="618">
        <f>F273*'Прайс-лист'!I3*(1-'Прайс-лист'!$E$3)</f>
        <v>588</v>
      </c>
    </row>
    <row r="274" spans="2:7">
      <c r="B274" s="256">
        <v>2706</v>
      </c>
      <c r="C274" s="276" t="s">
        <v>1642</v>
      </c>
      <c r="D274" s="257" t="s">
        <v>1063</v>
      </c>
      <c r="E274" s="256" t="s">
        <v>1064</v>
      </c>
      <c r="F274" s="601">
        <v>686</v>
      </c>
      <c r="G274" s="618">
        <f>F274*'Прайс-лист'!I3*(1-'Прайс-лист'!$E$3)</f>
        <v>548.80000000000007</v>
      </c>
    </row>
    <row r="275" spans="2:7">
      <c r="B275" s="256">
        <v>2707</v>
      </c>
      <c r="C275" s="276" t="s">
        <v>2260</v>
      </c>
      <c r="D275" s="356" t="s">
        <v>2261</v>
      </c>
      <c r="E275" s="355" t="s">
        <v>2014</v>
      </c>
      <c r="F275" s="551">
        <v>577</v>
      </c>
      <c r="G275" s="618">
        <f>F275*'Прайс-лист'!I3*(1-'Прайс-лист'!$E$3)</f>
        <v>461.6</v>
      </c>
    </row>
    <row r="276" spans="2:7">
      <c r="B276" s="263">
        <v>2740</v>
      </c>
      <c r="C276" s="529" t="s">
        <v>870</v>
      </c>
      <c r="D276" s="267" t="s">
        <v>1853</v>
      </c>
      <c r="E276" s="259"/>
      <c r="F276" s="602">
        <v>1169</v>
      </c>
      <c r="G276" s="618">
        <f>F276*'Прайс-лист'!I3*(1-'Прайс-лист'!$E$3)</f>
        <v>935.2</v>
      </c>
    </row>
    <row r="277" spans="2:7">
      <c r="B277" s="263">
        <v>2741</v>
      </c>
      <c r="C277" s="530" t="s">
        <v>1738</v>
      </c>
      <c r="D277" s="265" t="s">
        <v>1854</v>
      </c>
      <c r="E277" s="256"/>
      <c r="F277" s="602">
        <v>3001</v>
      </c>
      <c r="G277" s="618">
        <f>F277*'Прайс-лист'!I3*(1-'Прайс-лист'!$E$3)</f>
        <v>2400.8000000000002</v>
      </c>
    </row>
    <row r="278" spans="2:7">
      <c r="B278" s="261">
        <v>2736</v>
      </c>
      <c r="C278" s="268" t="s">
        <v>481</v>
      </c>
      <c r="D278" s="268" t="s">
        <v>1065</v>
      </c>
      <c r="E278" s="261"/>
      <c r="F278" s="604">
        <v>857</v>
      </c>
      <c r="G278" s="618">
        <f>F278*'Прайс-лист'!I3*(1-'Прайс-лист'!$E$3)</f>
        <v>685.6</v>
      </c>
    </row>
    <row r="279" spans="2:7">
      <c r="B279" s="263">
        <v>2739</v>
      </c>
      <c r="C279" s="265" t="s">
        <v>860</v>
      </c>
      <c r="D279" s="265" t="s">
        <v>1066</v>
      </c>
      <c r="E279" s="263" t="s">
        <v>966</v>
      </c>
      <c r="F279" s="602">
        <v>4370</v>
      </c>
      <c r="G279" s="618">
        <f>F279*'Прайс-лист'!I3*(1-'Прайс-лист'!$E$3)</f>
        <v>3496</v>
      </c>
    </row>
    <row r="280" spans="2:7">
      <c r="B280" s="261">
        <v>2719</v>
      </c>
      <c r="C280" s="268" t="s">
        <v>1643</v>
      </c>
      <c r="D280" s="268" t="s">
        <v>1067</v>
      </c>
      <c r="E280" s="261" t="s">
        <v>966</v>
      </c>
      <c r="F280" s="601">
        <v>2777</v>
      </c>
      <c r="G280" s="618">
        <f>F280*'Прайс-лист'!I3*(1-'Прайс-лист'!$E$3)</f>
        <v>2221.6</v>
      </c>
    </row>
    <row r="281" spans="2:7" ht="15" thickBot="1">
      <c r="B281" s="541"/>
      <c r="C281" s="542" t="s">
        <v>482</v>
      </c>
      <c r="D281" s="543" t="s">
        <v>1068</v>
      </c>
      <c r="E281" s="544"/>
      <c r="F281" s="603"/>
      <c r="G281" s="619"/>
    </row>
    <row r="282" spans="2:7">
      <c r="B282" s="261">
        <v>2801</v>
      </c>
      <c r="C282" s="262" t="s">
        <v>1697</v>
      </c>
      <c r="D282" s="262" t="s">
        <v>1069</v>
      </c>
      <c r="E282" s="261" t="s">
        <v>18</v>
      </c>
      <c r="F282" s="601">
        <v>130</v>
      </c>
      <c r="G282" s="618">
        <f>F282*'Прайс-лист'!I3*(1-'Прайс-лист'!$E$3)</f>
        <v>104</v>
      </c>
    </row>
    <row r="283" spans="2:7">
      <c r="B283" s="263">
        <v>2802</v>
      </c>
      <c r="C283" s="264" t="s">
        <v>1698</v>
      </c>
      <c r="D283" s="264" t="s">
        <v>1070</v>
      </c>
      <c r="E283" s="263" t="s">
        <v>46</v>
      </c>
      <c r="F283" s="601">
        <v>150</v>
      </c>
      <c r="G283" s="618">
        <f>F283*'Прайс-лист'!I3*(1-'Прайс-лист'!$E$3)</f>
        <v>120</v>
      </c>
    </row>
    <row r="284" spans="2:7">
      <c r="B284" s="263">
        <v>280201</v>
      </c>
      <c r="C284" s="264" t="s">
        <v>1733</v>
      </c>
      <c r="D284" s="264" t="s">
        <v>1071</v>
      </c>
      <c r="E284" s="263" t="s">
        <v>2262</v>
      </c>
      <c r="F284" s="602">
        <v>150</v>
      </c>
      <c r="G284" s="618">
        <f>F284*'Прайс-лист'!I3*(1-'Прайс-лист'!$E$3)</f>
        <v>120</v>
      </c>
    </row>
    <row r="285" spans="2:7">
      <c r="B285" s="263">
        <v>2803</v>
      </c>
      <c r="C285" s="264" t="s">
        <v>1699</v>
      </c>
      <c r="D285" s="264" t="s">
        <v>1072</v>
      </c>
      <c r="E285" s="263" t="s">
        <v>55</v>
      </c>
      <c r="F285" s="601">
        <v>165</v>
      </c>
      <c r="G285" s="618">
        <f>F285*'Прайс-лист'!I3*(1-'Прайс-лист'!$E$3)</f>
        <v>132</v>
      </c>
    </row>
    <row r="286" spans="2:7">
      <c r="B286" s="263">
        <v>280301</v>
      </c>
      <c r="C286" s="264" t="s">
        <v>1732</v>
      </c>
      <c r="D286" s="264" t="s">
        <v>1073</v>
      </c>
      <c r="E286" s="261" t="s">
        <v>2263</v>
      </c>
      <c r="F286" s="601">
        <v>165</v>
      </c>
      <c r="G286" s="618">
        <f>F286*'Прайс-лист'!I3*(1-'Прайс-лист'!$E$3)</f>
        <v>132</v>
      </c>
    </row>
    <row r="287" spans="2:7">
      <c r="B287" s="263">
        <v>2804</v>
      </c>
      <c r="C287" s="264" t="s">
        <v>1700</v>
      </c>
      <c r="D287" s="264" t="s">
        <v>1074</v>
      </c>
      <c r="E287" s="263" t="s">
        <v>149</v>
      </c>
      <c r="F287" s="601">
        <v>174</v>
      </c>
      <c r="G287" s="618">
        <f>F287*'Прайс-лист'!I3*(1-'Прайс-лист'!$E$3)</f>
        <v>139.20000000000002</v>
      </c>
    </row>
    <row r="288" spans="2:7">
      <c r="B288" s="263">
        <v>280401</v>
      </c>
      <c r="C288" s="264" t="s">
        <v>1731</v>
      </c>
      <c r="D288" s="264" t="s">
        <v>1075</v>
      </c>
      <c r="E288" s="263" t="s">
        <v>2264</v>
      </c>
      <c r="F288" s="601">
        <v>174</v>
      </c>
      <c r="G288" s="618">
        <f>F288*'Прайс-лист'!I3*(1-'Прайс-лист'!$E$3)</f>
        <v>139.20000000000002</v>
      </c>
    </row>
    <row r="289" spans="2:7">
      <c r="B289" s="263">
        <v>2894</v>
      </c>
      <c r="C289" s="264" t="s">
        <v>1701</v>
      </c>
      <c r="D289" s="264" t="s">
        <v>1076</v>
      </c>
      <c r="E289" s="263" t="s">
        <v>1748</v>
      </c>
      <c r="F289" s="601">
        <v>196</v>
      </c>
      <c r="G289" s="618">
        <f>F289*'Прайс-лист'!I3*(1-'Прайс-лист'!$E$3)</f>
        <v>156.80000000000001</v>
      </c>
    </row>
    <row r="290" spans="2:7">
      <c r="B290" s="263">
        <v>289401</v>
      </c>
      <c r="C290" s="264" t="s">
        <v>1730</v>
      </c>
      <c r="D290" s="264" t="s">
        <v>1077</v>
      </c>
      <c r="E290" s="263" t="s">
        <v>2265</v>
      </c>
      <c r="F290" s="601">
        <v>196</v>
      </c>
      <c r="G290" s="618">
        <f>F290*'Прайс-лист'!I3*(1-'Прайс-лист'!$E$3)</f>
        <v>156.80000000000001</v>
      </c>
    </row>
    <row r="291" spans="2:7">
      <c r="B291" s="263">
        <v>289450</v>
      </c>
      <c r="C291" s="264" t="s">
        <v>1904</v>
      </c>
      <c r="D291" s="264" t="s">
        <v>1902</v>
      </c>
      <c r="E291" s="263"/>
      <c r="F291" s="601">
        <v>98</v>
      </c>
      <c r="G291" s="618">
        <f>F291*'Прайс-лист'!I3*(1-'Прайс-лист'!$E$3)</f>
        <v>78.400000000000006</v>
      </c>
    </row>
    <row r="292" spans="2:7">
      <c r="B292" s="263">
        <v>2805</v>
      </c>
      <c r="C292" s="265" t="s">
        <v>1702</v>
      </c>
      <c r="D292" s="265" t="s">
        <v>1078</v>
      </c>
      <c r="E292" s="263" t="s">
        <v>141</v>
      </c>
      <c r="F292" s="601">
        <v>177</v>
      </c>
      <c r="G292" s="618">
        <f>F292*'Прайс-лист'!I3*(1-'Прайс-лист'!$E$3)</f>
        <v>141.6</v>
      </c>
    </row>
    <row r="293" spans="2:7">
      <c r="B293" s="263">
        <v>280501</v>
      </c>
      <c r="C293" s="265" t="s">
        <v>1729</v>
      </c>
      <c r="D293" s="265" t="s">
        <v>1079</v>
      </c>
      <c r="E293" s="261" t="s">
        <v>2266</v>
      </c>
      <c r="F293" s="601">
        <v>177</v>
      </c>
      <c r="G293" s="618">
        <f>F293*'Прайс-лист'!I3*(1-'Прайс-лист'!$E$3)</f>
        <v>141.6</v>
      </c>
    </row>
    <row r="294" spans="2:7">
      <c r="B294" s="263">
        <v>2806</v>
      </c>
      <c r="C294" s="265" t="s">
        <v>1703</v>
      </c>
      <c r="D294" s="265" t="s">
        <v>1080</v>
      </c>
      <c r="E294" s="263" t="s">
        <v>150</v>
      </c>
      <c r="F294" s="601">
        <v>191</v>
      </c>
      <c r="G294" s="618">
        <f>F294*'Прайс-лист'!I3*(1-'Прайс-лист'!$E$3)</f>
        <v>152.80000000000001</v>
      </c>
    </row>
    <row r="295" spans="2:7">
      <c r="B295" s="263">
        <v>280601</v>
      </c>
      <c r="C295" s="265" t="s">
        <v>1728</v>
      </c>
      <c r="D295" s="265" t="s">
        <v>1081</v>
      </c>
      <c r="E295" s="263" t="s">
        <v>2267</v>
      </c>
      <c r="F295" s="601">
        <v>191</v>
      </c>
      <c r="G295" s="618">
        <f>F295*'Прайс-лист'!I3*(1-'Прайс-лист'!$E$3)</f>
        <v>152.80000000000001</v>
      </c>
    </row>
    <row r="296" spans="2:7">
      <c r="B296" s="263">
        <v>2895</v>
      </c>
      <c r="C296" s="265" t="s">
        <v>1704</v>
      </c>
      <c r="D296" s="265" t="s">
        <v>1082</v>
      </c>
      <c r="E296" s="263" t="s">
        <v>2268</v>
      </c>
      <c r="F296" s="601">
        <v>217</v>
      </c>
      <c r="G296" s="618">
        <f>F296*'Прайс-лист'!I3*(1-'Прайс-лист'!$E$3)</f>
        <v>173.60000000000002</v>
      </c>
    </row>
    <row r="297" spans="2:7">
      <c r="B297" s="263">
        <v>289501</v>
      </c>
      <c r="C297" s="265" t="s">
        <v>1727</v>
      </c>
      <c r="D297" s="265" t="s">
        <v>1083</v>
      </c>
      <c r="E297" s="263" t="s">
        <v>2269</v>
      </c>
      <c r="F297" s="601">
        <v>217</v>
      </c>
      <c r="G297" s="618">
        <f>F297*'Прайс-лист'!I3*(1-'Прайс-лист'!$E$3)</f>
        <v>173.60000000000002</v>
      </c>
    </row>
    <row r="298" spans="2:7">
      <c r="B298" s="263">
        <v>2869</v>
      </c>
      <c r="C298" s="265" t="s">
        <v>1705</v>
      </c>
      <c r="D298" s="265" t="s">
        <v>1084</v>
      </c>
      <c r="E298" s="263" t="s">
        <v>142</v>
      </c>
      <c r="F298" s="601">
        <v>235</v>
      </c>
      <c r="G298" s="618">
        <f>F298*'Прайс-лист'!I3*(1-'Прайс-лист'!$E$3)</f>
        <v>188</v>
      </c>
    </row>
    <row r="299" spans="2:7">
      <c r="B299" s="261">
        <v>286901</v>
      </c>
      <c r="C299" s="265" t="s">
        <v>1726</v>
      </c>
      <c r="D299" s="265" t="s">
        <v>1085</v>
      </c>
      <c r="E299" s="261" t="s">
        <v>2270</v>
      </c>
      <c r="F299" s="601">
        <v>235</v>
      </c>
      <c r="G299" s="618">
        <f>F299*'Прайс-лист'!I3*(1-'Прайс-лист'!$E$3)</f>
        <v>188</v>
      </c>
    </row>
    <row r="300" spans="2:7">
      <c r="B300" s="263">
        <v>2870</v>
      </c>
      <c r="C300" s="265" t="s">
        <v>1706</v>
      </c>
      <c r="D300" s="265" t="s">
        <v>1086</v>
      </c>
      <c r="E300" s="263" t="s">
        <v>2376</v>
      </c>
      <c r="F300" s="601">
        <v>246</v>
      </c>
      <c r="G300" s="618">
        <f>F300*'Прайс-лист'!I3*(1-'Прайс-лист'!$E$3)</f>
        <v>196.8</v>
      </c>
    </row>
    <row r="301" spans="2:7">
      <c r="B301" s="263">
        <v>287001</v>
      </c>
      <c r="C301" s="265" t="s">
        <v>1725</v>
      </c>
      <c r="D301" s="265" t="s">
        <v>1087</v>
      </c>
      <c r="E301" s="263" t="s">
        <v>2377</v>
      </c>
      <c r="F301" s="601">
        <v>246</v>
      </c>
      <c r="G301" s="618">
        <f>F301*'Прайс-лист'!I3*(1-'Прайс-лист'!$E$3)</f>
        <v>196.8</v>
      </c>
    </row>
    <row r="302" spans="2:7">
      <c r="B302" s="263">
        <v>2872</v>
      </c>
      <c r="C302" s="265" t="s">
        <v>1707</v>
      </c>
      <c r="D302" s="265" t="s">
        <v>1088</v>
      </c>
      <c r="E302" s="263" t="s">
        <v>2378</v>
      </c>
      <c r="F302" s="601">
        <v>292</v>
      </c>
      <c r="G302" s="618">
        <f>F302*'Прайс-лист'!I3*(1-'Прайс-лист'!$E$3)</f>
        <v>233.60000000000002</v>
      </c>
    </row>
    <row r="303" spans="2:7">
      <c r="B303" s="263">
        <v>287201</v>
      </c>
      <c r="C303" s="265" t="s">
        <v>1724</v>
      </c>
      <c r="D303" s="265" t="s">
        <v>1089</v>
      </c>
      <c r="E303" s="263" t="s">
        <v>2379</v>
      </c>
      <c r="F303" s="601">
        <v>292</v>
      </c>
      <c r="G303" s="618">
        <f>F303*'Прайс-лист'!I3*(1-'Прайс-лист'!$E$3)</f>
        <v>233.60000000000002</v>
      </c>
    </row>
    <row r="304" spans="2:7">
      <c r="B304" s="263">
        <v>2877</v>
      </c>
      <c r="C304" s="265" t="s">
        <v>1708</v>
      </c>
      <c r="D304" s="265" t="s">
        <v>1090</v>
      </c>
      <c r="E304" s="263" t="s">
        <v>143</v>
      </c>
      <c r="F304" s="601">
        <v>303</v>
      </c>
      <c r="G304" s="618">
        <f>F304*'Прайс-лист'!I3*(1-'Прайс-лист'!$E$3)</f>
        <v>242.4</v>
      </c>
    </row>
    <row r="305" spans="2:7">
      <c r="B305" s="263">
        <v>287701</v>
      </c>
      <c r="C305" s="265" t="s">
        <v>1723</v>
      </c>
      <c r="D305" s="265" t="s">
        <v>1091</v>
      </c>
      <c r="E305" s="261" t="s">
        <v>2380</v>
      </c>
      <c r="F305" s="601">
        <v>303</v>
      </c>
      <c r="G305" s="618">
        <f>F305*'Прайс-лист'!I3*(1-'Прайс-лист'!$E$3)</f>
        <v>242.4</v>
      </c>
    </row>
    <row r="306" spans="2:7">
      <c r="B306" s="263">
        <v>2878</v>
      </c>
      <c r="C306" s="265" t="s">
        <v>1709</v>
      </c>
      <c r="D306" s="265" t="s">
        <v>1092</v>
      </c>
      <c r="E306" s="263" t="s">
        <v>2381</v>
      </c>
      <c r="F306" s="601">
        <v>333</v>
      </c>
      <c r="G306" s="618">
        <f>F306*'Прайс-лист'!I3*(1-'Прайс-лист'!$E$3)</f>
        <v>266.40000000000003</v>
      </c>
    </row>
    <row r="307" spans="2:7">
      <c r="B307" s="263">
        <v>287801</v>
      </c>
      <c r="C307" s="265" t="s">
        <v>1722</v>
      </c>
      <c r="D307" s="265" t="s">
        <v>1093</v>
      </c>
      <c r="E307" s="263" t="s">
        <v>2382</v>
      </c>
      <c r="F307" s="601">
        <v>333</v>
      </c>
      <c r="G307" s="618">
        <f>F307*'Прайс-лист'!I3*(1-'Прайс-лист'!$E$3)</f>
        <v>266.40000000000003</v>
      </c>
    </row>
    <row r="308" spans="2:7">
      <c r="B308" s="263">
        <v>2876</v>
      </c>
      <c r="C308" s="265" t="s">
        <v>1710</v>
      </c>
      <c r="D308" s="265" t="s">
        <v>1094</v>
      </c>
      <c r="E308" s="263" t="s">
        <v>2383</v>
      </c>
      <c r="F308" s="601">
        <v>417</v>
      </c>
      <c r="G308" s="618">
        <f>F308*'Прайс-лист'!I3*(1-'Прайс-лист'!$E$3)</f>
        <v>333.6</v>
      </c>
    </row>
    <row r="309" spans="2:7">
      <c r="B309" s="266">
        <v>287601</v>
      </c>
      <c r="C309" s="265" t="s">
        <v>1721</v>
      </c>
      <c r="D309" s="265" t="s">
        <v>1095</v>
      </c>
      <c r="E309" s="263" t="s">
        <v>2384</v>
      </c>
      <c r="F309" s="604">
        <v>417</v>
      </c>
      <c r="G309" s="618">
        <f>F309*'Прайс-лист'!I3*(1-'Прайс-лист'!$E$3)</f>
        <v>333.6</v>
      </c>
    </row>
    <row r="310" spans="2:7">
      <c r="B310" s="266">
        <v>2880</v>
      </c>
      <c r="C310" s="267" t="s">
        <v>1711</v>
      </c>
      <c r="D310" s="267" t="s">
        <v>1096</v>
      </c>
      <c r="E310" s="266" t="s">
        <v>144</v>
      </c>
      <c r="F310" s="605">
        <v>390</v>
      </c>
      <c r="G310" s="618">
        <f>F310*'Прайс-лист'!I3*(1-'Прайс-лист'!$E$3)</f>
        <v>312</v>
      </c>
    </row>
    <row r="311" spans="2:7">
      <c r="B311" s="266">
        <v>288001</v>
      </c>
      <c r="C311" s="267" t="s">
        <v>1720</v>
      </c>
      <c r="D311" s="267" t="s">
        <v>1097</v>
      </c>
      <c r="E311" s="266" t="s">
        <v>2385</v>
      </c>
      <c r="F311" s="605">
        <v>390</v>
      </c>
      <c r="G311" s="618">
        <f>F311*'Прайс-лист'!I3*(1-'Прайс-лист'!$E$3)</f>
        <v>312</v>
      </c>
    </row>
    <row r="312" spans="2:7">
      <c r="B312" s="263">
        <v>2881</v>
      </c>
      <c r="C312" s="265" t="s">
        <v>1712</v>
      </c>
      <c r="D312" s="265" t="s">
        <v>1098</v>
      </c>
      <c r="E312" s="263" t="s">
        <v>2386</v>
      </c>
      <c r="F312" s="602">
        <v>449</v>
      </c>
      <c r="G312" s="618">
        <f>F312*'Прайс-лист'!I3*(1-'Прайс-лист'!$E$3)</f>
        <v>359.20000000000005</v>
      </c>
    </row>
    <row r="313" spans="2:7">
      <c r="B313" s="263">
        <v>288101</v>
      </c>
      <c r="C313" s="265" t="s">
        <v>1719</v>
      </c>
      <c r="D313" s="265" t="s">
        <v>1099</v>
      </c>
      <c r="E313" s="263" t="s">
        <v>2387</v>
      </c>
      <c r="F313" s="602">
        <v>449</v>
      </c>
      <c r="G313" s="618">
        <f>F313*'Прайс-лист'!I3*(1-'Прайс-лист'!$E$3)</f>
        <v>359.20000000000005</v>
      </c>
    </row>
    <row r="314" spans="2:7">
      <c r="B314" s="263">
        <v>288201</v>
      </c>
      <c r="C314" s="265" t="s">
        <v>1713</v>
      </c>
      <c r="D314" s="265" t="s">
        <v>1100</v>
      </c>
      <c r="E314" s="263" t="s">
        <v>2388</v>
      </c>
      <c r="F314" s="602">
        <v>564</v>
      </c>
      <c r="G314" s="618">
        <f>F314*'Прайс-лист'!I3*(1-'Прайс-лист'!$E$3)</f>
        <v>451.20000000000005</v>
      </c>
    </row>
    <row r="315" spans="2:7">
      <c r="B315" s="263">
        <v>288203</v>
      </c>
      <c r="C315" s="265" t="s">
        <v>1718</v>
      </c>
      <c r="D315" s="265" t="s">
        <v>1101</v>
      </c>
      <c r="E315" s="263" t="s">
        <v>2389</v>
      </c>
      <c r="F315" s="602">
        <v>564</v>
      </c>
      <c r="G315" s="618">
        <f>F315*'Прайс-лист'!I3*(1-'Прайс-лист'!$E$3)</f>
        <v>451.20000000000005</v>
      </c>
    </row>
    <row r="316" spans="2:7">
      <c r="B316" s="263">
        <v>2862</v>
      </c>
      <c r="C316" s="268" t="s">
        <v>483</v>
      </c>
      <c r="D316" s="265" t="s">
        <v>1102</v>
      </c>
      <c r="E316" s="263" t="s">
        <v>145</v>
      </c>
      <c r="F316" s="601">
        <v>425</v>
      </c>
      <c r="G316" s="618">
        <f>F316*'Прайс-лист'!I3*(1-'Прайс-лист'!$E$3)</f>
        <v>340</v>
      </c>
    </row>
    <row r="317" spans="2:7">
      <c r="B317" s="269">
        <v>286201</v>
      </c>
      <c r="C317" s="270" t="s">
        <v>1717</v>
      </c>
      <c r="D317" s="270" t="s">
        <v>1103</v>
      </c>
      <c r="E317" s="269" t="s">
        <v>2390</v>
      </c>
      <c r="F317" s="608">
        <v>425</v>
      </c>
      <c r="G317" s="618">
        <f>F317*'Прайс-лист'!I3*(1-'Прайс-лист'!$E$3)</f>
        <v>340</v>
      </c>
    </row>
    <row r="318" spans="2:7">
      <c r="B318" s="263">
        <v>2863</v>
      </c>
      <c r="C318" s="265" t="s">
        <v>484</v>
      </c>
      <c r="D318" s="265" t="s">
        <v>1104</v>
      </c>
      <c r="E318" s="263" t="s">
        <v>2394</v>
      </c>
      <c r="F318" s="601">
        <v>449</v>
      </c>
      <c r="G318" s="618">
        <f>F318*'Прайс-лист'!I3*(1-'Прайс-лист'!$E$3)</f>
        <v>359.20000000000005</v>
      </c>
    </row>
    <row r="319" spans="2:7">
      <c r="B319" s="261">
        <v>286301</v>
      </c>
      <c r="C319" s="265" t="s">
        <v>1716</v>
      </c>
      <c r="D319" s="265" t="s">
        <v>1105</v>
      </c>
      <c r="E319" s="263" t="s">
        <v>2393</v>
      </c>
      <c r="F319" s="601">
        <v>449</v>
      </c>
      <c r="G319" s="618">
        <f>F319*'Прайс-лист'!I3*(1-'Прайс-лист'!$E$3)</f>
        <v>359.20000000000005</v>
      </c>
    </row>
    <row r="320" spans="2:7">
      <c r="B320" s="263">
        <v>2865</v>
      </c>
      <c r="C320" s="265" t="s">
        <v>485</v>
      </c>
      <c r="D320" s="265" t="s">
        <v>1106</v>
      </c>
      <c r="E320" s="263" t="s">
        <v>2392</v>
      </c>
      <c r="F320" s="601">
        <v>532</v>
      </c>
      <c r="G320" s="618">
        <f>F320*'Прайс-лист'!I3*(1-'Прайс-лист'!$E$3)</f>
        <v>425.6</v>
      </c>
    </row>
    <row r="321" spans="2:7">
      <c r="B321" s="263">
        <v>286501</v>
      </c>
      <c r="C321" s="265" t="s">
        <v>1715</v>
      </c>
      <c r="D321" s="265" t="s">
        <v>1107</v>
      </c>
      <c r="E321" s="263" t="s">
        <v>2391</v>
      </c>
      <c r="F321" s="601">
        <v>532</v>
      </c>
      <c r="G321" s="618">
        <f>F321*'Прайс-лист'!I3*(1-'Прайс-лист'!$E$3)</f>
        <v>425.6</v>
      </c>
    </row>
    <row r="322" spans="2:7">
      <c r="B322" s="263">
        <v>2815</v>
      </c>
      <c r="C322" s="265" t="s">
        <v>486</v>
      </c>
      <c r="D322" s="265" t="s">
        <v>1108</v>
      </c>
      <c r="E322" s="263" t="s">
        <v>1616</v>
      </c>
      <c r="F322" s="602">
        <v>503</v>
      </c>
      <c r="G322" s="618">
        <f>F322*'Прайс-лист'!I3*(1-'Прайс-лист'!$E$3)</f>
        <v>402.40000000000003</v>
      </c>
    </row>
    <row r="323" spans="2:7">
      <c r="B323" s="261">
        <v>281501</v>
      </c>
      <c r="C323" s="268" t="s">
        <v>487</v>
      </c>
      <c r="D323" s="268" t="s">
        <v>1109</v>
      </c>
      <c r="E323" s="261" t="s">
        <v>2372</v>
      </c>
      <c r="F323" s="601">
        <v>503</v>
      </c>
      <c r="G323" s="618">
        <f>F323*'Прайс-лист'!I3*(1-'Прайс-лист'!$E$3)</f>
        <v>402.40000000000003</v>
      </c>
    </row>
    <row r="324" spans="2:7">
      <c r="B324" s="263">
        <v>2816</v>
      </c>
      <c r="C324" s="265" t="s">
        <v>488</v>
      </c>
      <c r="D324" s="265" t="s">
        <v>1110</v>
      </c>
      <c r="E324" s="263" t="s">
        <v>338</v>
      </c>
      <c r="F324" s="601">
        <v>507</v>
      </c>
      <c r="G324" s="618">
        <f>F324*'Прайс-лист'!I3*(1-'Прайс-лист'!$E$3)</f>
        <v>405.6</v>
      </c>
    </row>
    <row r="325" spans="2:7">
      <c r="B325" s="263">
        <v>281601</v>
      </c>
      <c r="C325" s="265" t="s">
        <v>489</v>
      </c>
      <c r="D325" s="265" t="s">
        <v>1111</v>
      </c>
      <c r="E325" s="263" t="s">
        <v>2358</v>
      </c>
      <c r="F325" s="601">
        <v>507</v>
      </c>
      <c r="G325" s="618">
        <f>F325*'Прайс-лист'!I3*(1-'Прайс-лист'!$E$3)</f>
        <v>405.6</v>
      </c>
    </row>
    <row r="326" spans="2:7">
      <c r="B326" s="263">
        <v>2817</v>
      </c>
      <c r="C326" s="265" t="s">
        <v>490</v>
      </c>
      <c r="D326" s="265" t="s">
        <v>1112</v>
      </c>
      <c r="E326" s="263" t="s">
        <v>329</v>
      </c>
      <c r="F326" s="602">
        <v>686</v>
      </c>
      <c r="G326" s="618">
        <f>F326*'Прайс-лист'!I3*(1-'Прайс-лист'!$E$3)</f>
        <v>548.80000000000007</v>
      </c>
    </row>
    <row r="327" spans="2:7">
      <c r="B327" s="261">
        <v>281701</v>
      </c>
      <c r="C327" s="268" t="s">
        <v>491</v>
      </c>
      <c r="D327" s="268" t="s">
        <v>1113</v>
      </c>
      <c r="E327" s="261" t="s">
        <v>2373</v>
      </c>
      <c r="F327" s="601">
        <v>686</v>
      </c>
      <c r="G327" s="618">
        <f>F327*'Прайс-лист'!I3*(1-'Прайс-лист'!$E$3)</f>
        <v>548.80000000000007</v>
      </c>
    </row>
    <row r="328" spans="2:7">
      <c r="B328" s="263">
        <v>2820</v>
      </c>
      <c r="C328" s="265" t="s">
        <v>492</v>
      </c>
      <c r="D328" s="265" t="s">
        <v>1114</v>
      </c>
      <c r="E328" s="263" t="s">
        <v>214</v>
      </c>
      <c r="F328" s="601">
        <v>250</v>
      </c>
      <c r="G328" s="618">
        <f>F328*'Прайс-лист'!I3*(1-'Прайс-лист'!$E$3)</f>
        <v>200</v>
      </c>
    </row>
    <row r="329" spans="2:7">
      <c r="B329" s="263">
        <v>2821</v>
      </c>
      <c r="C329" s="265" t="s">
        <v>493</v>
      </c>
      <c r="D329" s="265" t="s">
        <v>1115</v>
      </c>
      <c r="E329" s="263" t="s">
        <v>2374</v>
      </c>
      <c r="F329" s="601">
        <v>303</v>
      </c>
      <c r="G329" s="618">
        <f>F329*'Прайс-лист'!I3*(1-'Прайс-лист'!$E$3)</f>
        <v>242.4</v>
      </c>
    </row>
    <row r="330" spans="2:7">
      <c r="B330" s="263">
        <v>2824</v>
      </c>
      <c r="C330" s="265" t="s">
        <v>494</v>
      </c>
      <c r="D330" s="265" t="s">
        <v>1116</v>
      </c>
      <c r="E330" s="263" t="s">
        <v>215</v>
      </c>
      <c r="F330" s="601">
        <v>338</v>
      </c>
      <c r="G330" s="618">
        <f>F330*'Прайс-лист'!I3*(1-'Прайс-лист'!$E$3)</f>
        <v>270.40000000000003</v>
      </c>
    </row>
    <row r="331" spans="2:7">
      <c r="B331" s="261">
        <v>2825</v>
      </c>
      <c r="C331" s="265" t="s">
        <v>495</v>
      </c>
      <c r="D331" s="265" t="s">
        <v>1117</v>
      </c>
      <c r="E331" s="261" t="s">
        <v>2375</v>
      </c>
      <c r="F331" s="601">
        <v>383</v>
      </c>
      <c r="G331" s="618">
        <f>F331*'Прайс-лист'!I3*(1-'Прайс-лист'!$E$3)</f>
        <v>306.40000000000003</v>
      </c>
    </row>
    <row r="332" spans="2:7">
      <c r="B332" s="263">
        <v>2826</v>
      </c>
      <c r="C332" s="268" t="s">
        <v>496</v>
      </c>
      <c r="D332" s="268" t="s">
        <v>1118</v>
      </c>
      <c r="E332" s="263" t="s">
        <v>216</v>
      </c>
      <c r="F332" s="601">
        <v>427</v>
      </c>
      <c r="G332" s="618">
        <f>F332*'Прайс-лист'!I3*(1-'Прайс-лист'!$E$3)</f>
        <v>341.6</v>
      </c>
    </row>
    <row r="333" spans="2:7">
      <c r="B333" s="263">
        <v>2828</v>
      </c>
      <c r="C333" s="265" t="s">
        <v>497</v>
      </c>
      <c r="D333" s="265" t="s">
        <v>1119</v>
      </c>
      <c r="E333" s="263" t="s">
        <v>2271</v>
      </c>
      <c r="F333" s="601">
        <v>510</v>
      </c>
      <c r="G333" s="618">
        <f>F333*'Прайс-лист'!I3*(1-'Прайс-лист'!$E$3)</f>
        <v>408</v>
      </c>
    </row>
    <row r="334" spans="2:7">
      <c r="B334" s="263">
        <v>2886</v>
      </c>
      <c r="C334" s="265" t="s">
        <v>1694</v>
      </c>
      <c r="D334" s="265" t="s">
        <v>1120</v>
      </c>
      <c r="E334" s="263" t="s">
        <v>2272</v>
      </c>
      <c r="F334" s="602">
        <v>730</v>
      </c>
      <c r="G334" s="618">
        <f>F334*'Прайс-лист'!I3*(1-'Прайс-лист'!$E$3)</f>
        <v>584</v>
      </c>
    </row>
    <row r="335" spans="2:7">
      <c r="B335" s="263">
        <v>2892</v>
      </c>
      <c r="C335" s="265" t="s">
        <v>1695</v>
      </c>
      <c r="D335" s="265" t="s">
        <v>1121</v>
      </c>
      <c r="E335" s="263" t="s">
        <v>2273</v>
      </c>
      <c r="F335" s="602">
        <v>510</v>
      </c>
      <c r="G335" s="618">
        <f>F335*'Прайс-лист'!I3*(1-'Прайс-лист'!$E$3)</f>
        <v>408</v>
      </c>
    </row>
    <row r="336" spans="2:7">
      <c r="B336" s="263">
        <v>2896</v>
      </c>
      <c r="C336" s="265" t="s">
        <v>1696</v>
      </c>
      <c r="D336" s="265" t="s">
        <v>1122</v>
      </c>
      <c r="E336" s="263" t="s">
        <v>966</v>
      </c>
      <c r="F336" s="602">
        <v>1046</v>
      </c>
      <c r="G336" s="618">
        <f>F336*'Прайс-лист'!I3*(1-'Прайс-лист'!$E$3)</f>
        <v>836.80000000000007</v>
      </c>
    </row>
    <row r="337" spans="2:7">
      <c r="B337" s="263">
        <v>7000</v>
      </c>
      <c r="C337" s="265" t="s">
        <v>1863</v>
      </c>
      <c r="D337" s="265" t="s">
        <v>1855</v>
      </c>
      <c r="E337" s="263" t="s">
        <v>2274</v>
      </c>
      <c r="F337" s="602">
        <v>640</v>
      </c>
      <c r="G337" s="618">
        <f>F337*'Прайс-лист'!I3*(1-'Прайс-лист'!$E$3)</f>
        <v>512</v>
      </c>
    </row>
    <row r="338" spans="2:7">
      <c r="B338" s="261">
        <v>2829</v>
      </c>
      <c r="C338" s="268" t="s">
        <v>498</v>
      </c>
      <c r="D338" s="268" t="s">
        <v>1123</v>
      </c>
      <c r="E338" s="261" t="s">
        <v>291</v>
      </c>
      <c r="F338" s="601">
        <v>251</v>
      </c>
      <c r="G338" s="618">
        <f>F338*'Прайс-лист'!I3*(1-'Прайс-лист'!$E$3)</f>
        <v>200.8</v>
      </c>
    </row>
    <row r="339" spans="2:7">
      <c r="B339" s="263">
        <v>2830</v>
      </c>
      <c r="C339" s="265" t="s">
        <v>499</v>
      </c>
      <c r="D339" s="265" t="s">
        <v>1124</v>
      </c>
      <c r="E339" s="263" t="s">
        <v>292</v>
      </c>
      <c r="F339" s="601">
        <v>306</v>
      </c>
      <c r="G339" s="618">
        <f>F339*'Прайс-лист'!I3*(1-'Прайс-лист'!$E$3)</f>
        <v>244.8</v>
      </c>
    </row>
    <row r="340" spans="2:7">
      <c r="B340" s="261">
        <v>2831</v>
      </c>
      <c r="C340" s="268" t="s">
        <v>500</v>
      </c>
      <c r="D340" s="268" t="s">
        <v>1125</v>
      </c>
      <c r="E340" s="261" t="s">
        <v>293</v>
      </c>
      <c r="F340" s="601">
        <v>348</v>
      </c>
      <c r="G340" s="618">
        <f>F340*'Прайс-лист'!I3*(1-'Прайс-лист'!$E$3)</f>
        <v>278.40000000000003</v>
      </c>
    </row>
    <row r="341" spans="2:7">
      <c r="B341" s="263">
        <v>2832</v>
      </c>
      <c r="C341" s="265" t="s">
        <v>501</v>
      </c>
      <c r="D341" s="265" t="s">
        <v>1126</v>
      </c>
      <c r="E341" s="263" t="s">
        <v>2284</v>
      </c>
      <c r="F341" s="601">
        <v>144</v>
      </c>
      <c r="G341" s="618">
        <f>F341*'Прайс-лист'!I3*(1-'Прайс-лист'!$E$3)</f>
        <v>115.2</v>
      </c>
    </row>
    <row r="342" spans="2:7">
      <c r="B342" s="261">
        <v>2833</v>
      </c>
      <c r="C342" s="268" t="s">
        <v>502</v>
      </c>
      <c r="D342" s="268" t="s">
        <v>1127</v>
      </c>
      <c r="E342" s="263" t="s">
        <v>2285</v>
      </c>
      <c r="F342" s="601">
        <v>159</v>
      </c>
      <c r="G342" s="618">
        <f>F342*'Прайс-лист'!I3*(1-'Прайс-лист'!$E$3)</f>
        <v>127.2</v>
      </c>
    </row>
    <row r="343" spans="2:7">
      <c r="B343" s="263">
        <v>2834</v>
      </c>
      <c r="C343" s="265" t="s">
        <v>503</v>
      </c>
      <c r="D343" s="265" t="s">
        <v>1128</v>
      </c>
      <c r="E343" s="263" t="s">
        <v>2286</v>
      </c>
      <c r="F343" s="601">
        <v>173</v>
      </c>
      <c r="G343" s="618">
        <f>F343*'Прайс-лист'!I3*(1-'Прайс-лист'!$E$3)</f>
        <v>138.4</v>
      </c>
    </row>
    <row r="344" spans="2:7">
      <c r="B344" s="261">
        <v>2835</v>
      </c>
      <c r="C344" s="268" t="s">
        <v>504</v>
      </c>
      <c r="D344" s="268" t="s">
        <v>1129</v>
      </c>
      <c r="E344" s="263" t="s">
        <v>2287</v>
      </c>
      <c r="F344" s="601">
        <v>188</v>
      </c>
      <c r="G344" s="618">
        <f>F344*'Прайс-лист'!I3*(1-'Прайс-лист'!$E$3)</f>
        <v>150.4</v>
      </c>
    </row>
    <row r="345" spans="2:7">
      <c r="B345" s="263">
        <v>2836</v>
      </c>
      <c r="C345" s="265" t="s">
        <v>505</v>
      </c>
      <c r="D345" s="265" t="s">
        <v>1130</v>
      </c>
      <c r="E345" s="263" t="s">
        <v>2288</v>
      </c>
      <c r="F345" s="601">
        <v>225</v>
      </c>
      <c r="G345" s="618">
        <f>F345*'Прайс-лист'!I3*(1-'Прайс-лист'!$E$3)</f>
        <v>180</v>
      </c>
    </row>
    <row r="346" spans="2:7">
      <c r="B346" s="261">
        <v>2837</v>
      </c>
      <c r="C346" s="268" t="s">
        <v>506</v>
      </c>
      <c r="D346" s="268" t="s">
        <v>1131</v>
      </c>
      <c r="E346" s="261" t="s">
        <v>2289</v>
      </c>
      <c r="F346" s="601">
        <v>124</v>
      </c>
      <c r="G346" s="618">
        <f>F346*'Прайс-лист'!I3*(1-'Прайс-лист'!$E$3)</f>
        <v>99.2</v>
      </c>
    </row>
    <row r="347" spans="2:7">
      <c r="B347" s="263">
        <v>2838</v>
      </c>
      <c r="C347" s="265" t="s">
        <v>507</v>
      </c>
      <c r="D347" s="265" t="s">
        <v>1132</v>
      </c>
      <c r="E347" s="263" t="s">
        <v>2290</v>
      </c>
      <c r="F347" s="601">
        <v>139</v>
      </c>
      <c r="G347" s="618">
        <f>F347*'Прайс-лист'!I3*(1-'Прайс-лист'!$E$3)</f>
        <v>111.2</v>
      </c>
    </row>
    <row r="348" spans="2:7">
      <c r="B348" s="261">
        <v>2839</v>
      </c>
      <c r="C348" s="268" t="s">
        <v>508</v>
      </c>
      <c r="D348" s="268" t="s">
        <v>1133</v>
      </c>
      <c r="E348" s="261" t="s">
        <v>235</v>
      </c>
      <c r="F348" s="601">
        <v>157</v>
      </c>
      <c r="G348" s="618">
        <f>F348*'Прайс-лист'!I3*(1-'Прайс-лист'!$E$3)</f>
        <v>125.60000000000001</v>
      </c>
    </row>
    <row r="349" spans="2:7">
      <c r="B349" s="263">
        <v>2840</v>
      </c>
      <c r="C349" s="265" t="s">
        <v>509</v>
      </c>
      <c r="D349" s="265" t="s">
        <v>1134</v>
      </c>
      <c r="E349" s="263" t="s">
        <v>236</v>
      </c>
      <c r="F349" s="601">
        <v>171</v>
      </c>
      <c r="G349" s="618">
        <f>F349*'Прайс-лист'!I3*(1-'Прайс-лист'!$E$3)</f>
        <v>136.80000000000001</v>
      </c>
    </row>
    <row r="350" spans="2:7">
      <c r="B350" s="263">
        <v>2866</v>
      </c>
      <c r="C350" s="265" t="s">
        <v>510</v>
      </c>
      <c r="D350" s="265" t="s">
        <v>1135</v>
      </c>
      <c r="E350" s="263" t="s">
        <v>2291</v>
      </c>
      <c r="F350" s="601">
        <v>177</v>
      </c>
      <c r="G350" s="618">
        <f>F350*'Прайс-лист'!I3*(1-'Прайс-лист'!$E$3)</f>
        <v>141.6</v>
      </c>
    </row>
    <row r="351" spans="2:7">
      <c r="B351" s="545">
        <v>705001</v>
      </c>
      <c r="C351" s="265" t="s">
        <v>2281</v>
      </c>
      <c r="D351" s="546" t="s">
        <v>2275</v>
      </c>
      <c r="E351" s="545" t="s">
        <v>2276</v>
      </c>
      <c r="F351" s="551">
        <v>170</v>
      </c>
      <c r="G351" s="618">
        <f>F351*'Прайс-лист'!I3*(1-'Прайс-лист'!$E$3)</f>
        <v>136</v>
      </c>
    </row>
    <row r="352" spans="2:7">
      <c r="B352" s="545">
        <v>705002</v>
      </c>
      <c r="C352" s="265" t="s">
        <v>2282</v>
      </c>
      <c r="D352" s="546" t="s">
        <v>2277</v>
      </c>
      <c r="E352" s="545" t="s">
        <v>2278</v>
      </c>
      <c r="F352" s="551">
        <v>188</v>
      </c>
      <c r="G352" s="618">
        <f>F352*'Прайс-лист'!I3*(1-'Прайс-лист'!$E$3)</f>
        <v>150.4</v>
      </c>
    </row>
    <row r="353" spans="2:7">
      <c r="B353" s="545">
        <v>705003</v>
      </c>
      <c r="C353" s="265" t="s">
        <v>2283</v>
      </c>
      <c r="D353" s="546" t="s">
        <v>2279</v>
      </c>
      <c r="E353" s="545" t="s">
        <v>2280</v>
      </c>
      <c r="F353" s="551">
        <v>224</v>
      </c>
      <c r="G353" s="618">
        <f>F353*'Прайс-лист'!I3*(1-'Прайс-лист'!$E$3)</f>
        <v>179.20000000000002</v>
      </c>
    </row>
    <row r="354" spans="2:7">
      <c r="B354" s="261">
        <v>2841</v>
      </c>
      <c r="C354" s="268" t="s">
        <v>511</v>
      </c>
      <c r="D354" s="268" t="s">
        <v>1136</v>
      </c>
      <c r="E354" s="261" t="s">
        <v>325</v>
      </c>
      <c r="F354" s="601">
        <v>73</v>
      </c>
      <c r="G354" s="618">
        <f>F354*'Прайс-лист'!I3*(1-'Прайс-лист'!$E$3)</f>
        <v>58.400000000000006</v>
      </c>
    </row>
    <row r="355" spans="2:7">
      <c r="B355" s="263">
        <v>2842</v>
      </c>
      <c r="C355" s="265" t="s">
        <v>512</v>
      </c>
      <c r="D355" s="265" t="s">
        <v>1137</v>
      </c>
      <c r="E355" s="263" t="s">
        <v>1138</v>
      </c>
      <c r="F355" s="601">
        <v>84</v>
      </c>
      <c r="G355" s="618">
        <f>F355*'Прайс-лист'!I3*(1-'Прайс-лист'!$E$3)</f>
        <v>67.2</v>
      </c>
    </row>
    <row r="356" spans="2:7">
      <c r="B356" s="261">
        <v>2843</v>
      </c>
      <c r="C356" s="268" t="s">
        <v>513</v>
      </c>
      <c r="D356" s="268" t="s">
        <v>1139</v>
      </c>
      <c r="E356" s="263" t="s">
        <v>160</v>
      </c>
      <c r="F356" s="601">
        <v>97</v>
      </c>
      <c r="G356" s="618">
        <f>F356*'Прайс-лист'!I3*(1-'Прайс-лист'!$E$3)</f>
        <v>77.600000000000009</v>
      </c>
    </row>
    <row r="357" spans="2:7">
      <c r="B357" s="263">
        <v>2844</v>
      </c>
      <c r="C357" s="265" t="s">
        <v>514</v>
      </c>
      <c r="D357" s="265" t="s">
        <v>1140</v>
      </c>
      <c r="E357" s="271" t="s">
        <v>1141</v>
      </c>
      <c r="F357" s="601">
        <v>150</v>
      </c>
      <c r="G357" s="618">
        <f>F357*'Прайс-лист'!I3*(1-'Прайс-лист'!$E$3)</f>
        <v>120</v>
      </c>
    </row>
    <row r="358" spans="2:7">
      <c r="B358" s="261">
        <v>2845</v>
      </c>
      <c r="C358" s="268" t="s">
        <v>515</v>
      </c>
      <c r="D358" s="268" t="s">
        <v>1142</v>
      </c>
      <c r="E358" s="261" t="s">
        <v>1143</v>
      </c>
      <c r="F358" s="601">
        <v>113</v>
      </c>
      <c r="G358" s="618">
        <f>F358*'Прайс-лист'!I3*(1-'Прайс-лист'!$E$3)</f>
        <v>90.4</v>
      </c>
    </row>
    <row r="359" spans="2:7">
      <c r="B359" s="263">
        <v>2846</v>
      </c>
      <c r="C359" s="265" t="s">
        <v>516</v>
      </c>
      <c r="D359" s="265" t="s">
        <v>1144</v>
      </c>
      <c r="E359" s="263" t="s">
        <v>333</v>
      </c>
      <c r="F359" s="601">
        <v>83</v>
      </c>
      <c r="G359" s="618">
        <f>F359*'Прайс-лист'!I3*(1-'Прайс-лист'!$E$3)</f>
        <v>66.400000000000006</v>
      </c>
    </row>
    <row r="360" spans="2:7">
      <c r="B360" s="261">
        <v>2847</v>
      </c>
      <c r="C360" s="268" t="s">
        <v>517</v>
      </c>
      <c r="D360" s="268" t="s">
        <v>1145</v>
      </c>
      <c r="E360" s="261" t="s">
        <v>335</v>
      </c>
      <c r="F360" s="601">
        <v>70</v>
      </c>
      <c r="G360" s="618">
        <f>F360*'Прайс-лист'!I3*(1-'Прайс-лист'!$E$3)</f>
        <v>56</v>
      </c>
    </row>
    <row r="361" spans="2:7">
      <c r="B361" s="266">
        <v>2867</v>
      </c>
      <c r="C361" s="267" t="s">
        <v>518</v>
      </c>
      <c r="D361" s="267" t="s">
        <v>1146</v>
      </c>
      <c r="E361" s="266" t="s">
        <v>338</v>
      </c>
      <c r="F361" s="601">
        <v>131</v>
      </c>
      <c r="G361" s="618">
        <f>F361*'Прайс-лист'!I3*(1-'Прайс-лист'!$E$3)</f>
        <v>104.80000000000001</v>
      </c>
    </row>
    <row r="362" spans="2:7">
      <c r="B362" s="266">
        <v>2873</v>
      </c>
      <c r="C362" s="267" t="s">
        <v>519</v>
      </c>
      <c r="D362" s="267" t="s">
        <v>1147</v>
      </c>
      <c r="E362" s="266" t="s">
        <v>382</v>
      </c>
      <c r="F362" s="601">
        <v>86</v>
      </c>
      <c r="G362" s="618">
        <f>F362*'Прайс-лист'!I3*(1-'Прайс-лист'!$E$3)</f>
        <v>68.8</v>
      </c>
    </row>
    <row r="363" spans="2:7">
      <c r="B363" s="266">
        <v>2879</v>
      </c>
      <c r="C363" s="267" t="s">
        <v>520</v>
      </c>
      <c r="D363" s="267" t="s">
        <v>1148</v>
      </c>
      <c r="E363" s="266" t="s">
        <v>161</v>
      </c>
      <c r="F363" s="604">
        <v>101</v>
      </c>
      <c r="G363" s="618">
        <f>F363*'Прайс-лист'!I3*(1-'Прайс-лист'!$E$3)</f>
        <v>80.800000000000011</v>
      </c>
    </row>
    <row r="364" spans="2:7">
      <c r="B364" s="263">
        <v>2883</v>
      </c>
      <c r="C364" s="265" t="s">
        <v>521</v>
      </c>
      <c r="D364" s="265" t="s">
        <v>1149</v>
      </c>
      <c r="E364" s="263" t="s">
        <v>159</v>
      </c>
      <c r="F364" s="602">
        <v>96</v>
      </c>
      <c r="G364" s="618">
        <f>F364*'Прайс-лист'!I3*(1-'Прайс-лист'!$E$3)</f>
        <v>76.800000000000011</v>
      </c>
    </row>
    <row r="365" spans="2:7">
      <c r="B365" s="263">
        <v>2885</v>
      </c>
      <c r="C365" s="265" t="s">
        <v>522</v>
      </c>
      <c r="D365" s="265" t="s">
        <v>1150</v>
      </c>
      <c r="E365" s="263" t="s">
        <v>1151</v>
      </c>
      <c r="F365" s="602">
        <v>157</v>
      </c>
      <c r="G365" s="618">
        <f>F365*'Прайс-лист'!I3*(1-'Прайс-лист'!$E$3)</f>
        <v>125.60000000000001</v>
      </c>
    </row>
    <row r="366" spans="2:7">
      <c r="B366" s="263">
        <v>2887</v>
      </c>
      <c r="C366" s="265" t="s">
        <v>1692</v>
      </c>
      <c r="D366" s="265" t="s">
        <v>1152</v>
      </c>
      <c r="E366" s="263" t="s">
        <v>960</v>
      </c>
      <c r="F366" s="602">
        <v>178</v>
      </c>
      <c r="G366" s="618">
        <f>F366*'Прайс-лист'!I3*(1-'Прайс-лист'!$E$3)</f>
        <v>142.4</v>
      </c>
    </row>
    <row r="367" spans="2:7">
      <c r="B367" s="263">
        <v>288701</v>
      </c>
      <c r="C367" s="265" t="s">
        <v>2296</v>
      </c>
      <c r="D367" s="265" t="s">
        <v>1903</v>
      </c>
      <c r="E367" s="271" t="s">
        <v>960</v>
      </c>
      <c r="F367" s="601">
        <v>340</v>
      </c>
      <c r="G367" s="618">
        <f>F367*'Прайс-лист'!I3*(1-'Прайс-лист'!$E$3)</f>
        <v>272</v>
      </c>
    </row>
    <row r="368" spans="2:7">
      <c r="B368" s="271">
        <v>2893</v>
      </c>
      <c r="C368" s="265" t="s">
        <v>1693</v>
      </c>
      <c r="D368" s="265" t="s">
        <v>1153</v>
      </c>
      <c r="E368" s="271" t="s">
        <v>964</v>
      </c>
      <c r="F368" s="601">
        <v>109</v>
      </c>
      <c r="G368" s="618">
        <f>F368*'Прайс-лист'!I3*(1-'Прайс-лист'!$E$3)</f>
        <v>87.2</v>
      </c>
    </row>
    <row r="369" spans="2:7">
      <c r="B369" s="271">
        <v>2897</v>
      </c>
      <c r="C369" s="272" t="s">
        <v>1864</v>
      </c>
      <c r="D369" s="272" t="s">
        <v>1856</v>
      </c>
      <c r="E369" s="271" t="s">
        <v>966</v>
      </c>
      <c r="F369" s="601">
        <v>322</v>
      </c>
      <c r="G369" s="618">
        <f>F369*'Прайс-лист'!I3*(1-'Прайс-лист'!$E$3)</f>
        <v>257.60000000000002</v>
      </c>
    </row>
    <row r="370" spans="2:7">
      <c r="B370" s="271">
        <v>2899</v>
      </c>
      <c r="C370" s="265" t="s">
        <v>2295</v>
      </c>
      <c r="D370" s="265" t="s">
        <v>1857</v>
      </c>
      <c r="E370" s="271" t="s">
        <v>966</v>
      </c>
      <c r="F370" s="601">
        <v>438</v>
      </c>
      <c r="G370" s="618">
        <f>F370*'Прайс-лист'!I3*(1-'Прайс-лист'!$E$3)</f>
        <v>350.40000000000003</v>
      </c>
    </row>
    <row r="371" spans="2:7">
      <c r="B371" s="271">
        <v>7001</v>
      </c>
      <c r="C371" s="272" t="s">
        <v>1865</v>
      </c>
      <c r="D371" s="272" t="s">
        <v>1858</v>
      </c>
      <c r="E371" s="271" t="s">
        <v>1789</v>
      </c>
      <c r="F371" s="601">
        <v>157</v>
      </c>
      <c r="G371" s="618">
        <f>F371*'Прайс-лист'!I3*(1-'Прайс-лист'!$E$3)</f>
        <v>125.60000000000001</v>
      </c>
    </row>
    <row r="372" spans="2:7">
      <c r="B372" s="271">
        <v>7002</v>
      </c>
      <c r="C372" s="272" t="s">
        <v>2294</v>
      </c>
      <c r="D372" s="272" t="s">
        <v>1859</v>
      </c>
      <c r="E372" s="271" t="s">
        <v>1789</v>
      </c>
      <c r="F372" s="601">
        <v>260</v>
      </c>
      <c r="G372" s="618">
        <f>F372*'Прайс-лист'!I3*(1-'Прайс-лист'!$E$3)</f>
        <v>208</v>
      </c>
    </row>
    <row r="373" spans="2:7">
      <c r="B373" s="552">
        <v>7005</v>
      </c>
      <c r="C373" s="272" t="s">
        <v>2293</v>
      </c>
      <c r="D373" s="553" t="s">
        <v>2292</v>
      </c>
      <c r="E373" s="552" t="s">
        <v>2014</v>
      </c>
      <c r="F373" s="551">
        <v>99</v>
      </c>
      <c r="G373" s="618">
        <f>F373*'Прайс-лист'!I3*(1-'Прайс-лист'!$E$3)</f>
        <v>79.2</v>
      </c>
    </row>
    <row r="374" spans="2:7">
      <c r="B374" s="271">
        <v>2848</v>
      </c>
      <c r="C374" s="272" t="s">
        <v>523</v>
      </c>
      <c r="D374" s="272" t="s">
        <v>1154</v>
      </c>
      <c r="E374" s="271" t="s">
        <v>1155</v>
      </c>
      <c r="F374" s="601">
        <v>69</v>
      </c>
      <c r="G374" s="618">
        <f>F374*'Прайс-лист'!I3*(1-'Прайс-лист'!$E$3)</f>
        <v>55.2</v>
      </c>
    </row>
    <row r="375" spans="2:7">
      <c r="B375" s="261">
        <v>2849</v>
      </c>
      <c r="C375" s="268" t="s">
        <v>524</v>
      </c>
      <c r="D375" s="268" t="s">
        <v>1156</v>
      </c>
      <c r="E375" s="261" t="s">
        <v>151</v>
      </c>
      <c r="F375" s="604">
        <v>77</v>
      </c>
      <c r="G375" s="618">
        <f>F375*'Прайс-лист'!I3*(1-'Прайс-лист'!$E$3)</f>
        <v>61.6</v>
      </c>
    </row>
    <row r="376" spans="2:7">
      <c r="B376" s="263">
        <v>2868</v>
      </c>
      <c r="C376" s="265" t="s">
        <v>525</v>
      </c>
      <c r="D376" s="265" t="s">
        <v>1157</v>
      </c>
      <c r="E376" s="263" t="s">
        <v>1158</v>
      </c>
      <c r="F376" s="602">
        <v>101</v>
      </c>
      <c r="G376" s="618">
        <f>F376*'Прайс-лист'!I3*(1-'Прайс-лист'!$E$3)</f>
        <v>80.800000000000011</v>
      </c>
    </row>
    <row r="377" spans="2:7">
      <c r="B377" s="263">
        <v>2850</v>
      </c>
      <c r="C377" s="272" t="s">
        <v>526</v>
      </c>
      <c r="D377" s="272" t="s">
        <v>1159</v>
      </c>
      <c r="E377" s="271" t="s">
        <v>1160</v>
      </c>
      <c r="F377" s="601">
        <v>82</v>
      </c>
      <c r="G377" s="618">
        <f>F377*'Прайс-лист'!I3*(1-'Прайс-лист'!$E$3)</f>
        <v>65.600000000000009</v>
      </c>
    </row>
    <row r="378" spans="2:7">
      <c r="B378" s="261">
        <v>2851</v>
      </c>
      <c r="C378" s="268" t="s">
        <v>527</v>
      </c>
      <c r="D378" s="268" t="s">
        <v>1161</v>
      </c>
      <c r="E378" s="261" t="s">
        <v>1162</v>
      </c>
      <c r="F378" s="601">
        <v>82</v>
      </c>
      <c r="G378" s="618">
        <f>F378*'Прайс-лист'!I3*(1-'Прайс-лист'!$E$3)</f>
        <v>65.600000000000009</v>
      </c>
    </row>
    <row r="379" spans="2:7">
      <c r="B379" s="263">
        <v>2852</v>
      </c>
      <c r="C379" s="265" t="s">
        <v>528</v>
      </c>
      <c r="D379" s="265" t="s">
        <v>1163</v>
      </c>
      <c r="E379" s="263"/>
      <c r="F379" s="601">
        <v>86</v>
      </c>
      <c r="G379" s="618">
        <f>F379*'Прайс-лист'!I3*(1-'Прайс-лист'!$E$3)</f>
        <v>68.8</v>
      </c>
    </row>
    <row r="380" spans="2:7">
      <c r="B380" s="261">
        <v>2853</v>
      </c>
      <c r="C380" s="268" t="s">
        <v>529</v>
      </c>
      <c r="D380" s="268" t="s">
        <v>1164</v>
      </c>
      <c r="E380" s="261" t="s">
        <v>343</v>
      </c>
      <c r="F380" s="601">
        <v>108</v>
      </c>
      <c r="G380" s="618">
        <f>F380*'Прайс-лист'!I3*(1-'Прайс-лист'!$E$3)</f>
        <v>86.4</v>
      </c>
    </row>
    <row r="381" spans="2:7">
      <c r="B381" s="263">
        <v>2854</v>
      </c>
      <c r="C381" s="265" t="s">
        <v>530</v>
      </c>
      <c r="D381" s="265" t="s">
        <v>1165</v>
      </c>
      <c r="E381" s="263" t="s">
        <v>1166</v>
      </c>
      <c r="F381" s="601">
        <v>64</v>
      </c>
      <c r="G381" s="618">
        <f>F381*'Прайс-лист'!I3*(1-'Прайс-лист'!$E$3)</f>
        <v>51.2</v>
      </c>
    </row>
    <row r="382" spans="2:7">
      <c r="B382" s="263">
        <v>2874</v>
      </c>
      <c r="C382" s="265" t="s">
        <v>531</v>
      </c>
      <c r="D382" s="265" t="s">
        <v>1167</v>
      </c>
      <c r="E382" s="263" t="s">
        <v>435</v>
      </c>
      <c r="F382" s="601">
        <v>82</v>
      </c>
      <c r="G382" s="618">
        <f>F382*'Прайс-лист'!I3*(1-'Прайс-лист'!$E$3)</f>
        <v>65.600000000000009</v>
      </c>
    </row>
    <row r="383" spans="2:7">
      <c r="B383" s="263">
        <v>2884</v>
      </c>
      <c r="C383" s="265" t="s">
        <v>532</v>
      </c>
      <c r="D383" s="265" t="s">
        <v>1168</v>
      </c>
      <c r="E383" s="263" t="s">
        <v>159</v>
      </c>
      <c r="F383" s="602">
        <v>96</v>
      </c>
      <c r="G383" s="618">
        <f>F383*'Прайс-лист'!I3*(1-'Прайс-лист'!$E$3)</f>
        <v>76.800000000000011</v>
      </c>
    </row>
    <row r="384" spans="2:7">
      <c r="B384" s="263">
        <v>2888</v>
      </c>
      <c r="C384" s="265" t="s">
        <v>1714</v>
      </c>
      <c r="D384" s="265" t="s">
        <v>1169</v>
      </c>
      <c r="E384" s="263" t="s">
        <v>960</v>
      </c>
      <c r="F384" s="602">
        <v>103</v>
      </c>
      <c r="G384" s="618">
        <f>F384*'Прайс-лист'!I3*(1-'Прайс-лист'!$E$3)</f>
        <v>82.4</v>
      </c>
    </row>
    <row r="385" spans="2:7">
      <c r="B385" s="263">
        <v>2900</v>
      </c>
      <c r="C385" s="265" t="s">
        <v>1866</v>
      </c>
      <c r="D385" s="265" t="s">
        <v>1860</v>
      </c>
      <c r="E385" s="263" t="s">
        <v>161</v>
      </c>
      <c r="F385" s="602">
        <v>89</v>
      </c>
      <c r="G385" s="618">
        <f>F385*'Прайс-лист'!I3*(1-'Прайс-лист'!$E$3)</f>
        <v>71.2</v>
      </c>
    </row>
    <row r="386" spans="2:7">
      <c r="B386" s="263">
        <v>2898</v>
      </c>
      <c r="C386" s="265" t="s">
        <v>1867</v>
      </c>
      <c r="D386" s="265" t="s">
        <v>1861</v>
      </c>
      <c r="E386" s="263" t="s">
        <v>966</v>
      </c>
      <c r="F386" s="602">
        <v>178</v>
      </c>
      <c r="G386" s="618">
        <f>F386*'Прайс-лист'!I3*(1-'Прайс-лист'!$E$3)</f>
        <v>142.4</v>
      </c>
    </row>
    <row r="387" spans="2:7">
      <c r="B387" s="263">
        <v>7003</v>
      </c>
      <c r="C387" s="265" t="s">
        <v>1868</v>
      </c>
      <c r="D387" s="265" t="s">
        <v>1862</v>
      </c>
      <c r="E387" s="263" t="s">
        <v>1789</v>
      </c>
      <c r="F387" s="602">
        <v>580</v>
      </c>
      <c r="G387" s="618">
        <f>F387*'Прайс-лист'!I3*(1-'Прайс-лист'!$E$3)</f>
        <v>464</v>
      </c>
    </row>
    <row r="388" spans="2:7">
      <c r="B388" s="261">
        <v>2855</v>
      </c>
      <c r="C388" s="268" t="s">
        <v>1614</v>
      </c>
      <c r="D388" s="268" t="s">
        <v>1170</v>
      </c>
      <c r="E388" s="261" t="s">
        <v>1616</v>
      </c>
      <c r="F388" s="601">
        <v>66</v>
      </c>
      <c r="G388" s="618">
        <f>F388*'Прайс-лист'!I3*(1-'Прайс-лист'!$E$3)</f>
        <v>52.800000000000004</v>
      </c>
    </row>
    <row r="389" spans="2:7">
      <c r="B389" s="263">
        <v>2856</v>
      </c>
      <c r="C389" s="265" t="s">
        <v>1615</v>
      </c>
      <c r="D389" s="265" t="s">
        <v>1171</v>
      </c>
      <c r="E389" s="263" t="s">
        <v>1617</v>
      </c>
      <c r="F389" s="601">
        <v>66</v>
      </c>
      <c r="G389" s="618">
        <f>F389*'Прайс-лист'!I3*(1-'Прайс-лист'!$E$3)</f>
        <v>52.800000000000004</v>
      </c>
    </row>
    <row r="390" spans="2:7">
      <c r="B390" s="263">
        <v>2889</v>
      </c>
      <c r="C390" s="265" t="s">
        <v>1424</v>
      </c>
      <c r="D390" s="265" t="s">
        <v>1172</v>
      </c>
      <c r="E390" s="263" t="s">
        <v>960</v>
      </c>
      <c r="F390" s="601">
        <v>139</v>
      </c>
      <c r="G390" s="618">
        <f>F390*'Прайс-лист'!I3*(1-'Прайс-лист'!$E$3)</f>
        <v>111.2</v>
      </c>
    </row>
    <row r="391" spans="2:7">
      <c r="B391" s="261">
        <v>2857</v>
      </c>
      <c r="C391" s="268" t="s">
        <v>533</v>
      </c>
      <c r="D391" s="268" t="s">
        <v>1173</v>
      </c>
      <c r="E391" s="261" t="s">
        <v>390</v>
      </c>
      <c r="F391" s="601">
        <v>48</v>
      </c>
      <c r="G391" s="618">
        <f>F391*'Прайс-лист'!I3*(1-'Прайс-лист'!$E$3)</f>
        <v>38.400000000000006</v>
      </c>
    </row>
    <row r="392" spans="2:7">
      <c r="B392" s="263">
        <v>2858</v>
      </c>
      <c r="C392" s="265" t="s">
        <v>534</v>
      </c>
      <c r="D392" s="265" t="s">
        <v>1174</v>
      </c>
      <c r="E392" s="263" t="s">
        <v>351</v>
      </c>
      <c r="F392" s="601">
        <v>48</v>
      </c>
      <c r="G392" s="618">
        <f>F392*'Прайс-лист'!I3*(1-'Прайс-лист'!$E$3)</f>
        <v>38.400000000000006</v>
      </c>
    </row>
    <row r="393" spans="2:7">
      <c r="B393" s="263">
        <v>2861</v>
      </c>
      <c r="C393" s="265" t="s">
        <v>535</v>
      </c>
      <c r="D393" s="265" t="s">
        <v>1175</v>
      </c>
      <c r="E393" s="263" t="s">
        <v>353</v>
      </c>
      <c r="F393" s="602">
        <v>48</v>
      </c>
      <c r="G393" s="618">
        <f>F393*'Прайс-лист'!I3*(1-'Прайс-лист'!$E$3)</f>
        <v>38.400000000000006</v>
      </c>
    </row>
    <row r="394" spans="2:7" ht="15" thickBot="1">
      <c r="B394" s="541"/>
      <c r="C394" s="542" t="s">
        <v>536</v>
      </c>
      <c r="D394" s="558" t="s">
        <v>1176</v>
      </c>
      <c r="E394" s="544"/>
      <c r="F394" s="609"/>
      <c r="G394" s="623"/>
    </row>
    <row r="395" spans="2:7">
      <c r="B395" s="252">
        <v>2901</v>
      </c>
      <c r="C395" s="253" t="s">
        <v>1644</v>
      </c>
      <c r="D395" s="253" t="s">
        <v>1177</v>
      </c>
      <c r="E395" s="252" t="s">
        <v>18</v>
      </c>
      <c r="F395" s="601">
        <v>77</v>
      </c>
      <c r="G395" s="618">
        <f>F395*'Прайс-лист'!I3*(1-'Прайс-лист'!$E$3)</f>
        <v>61.6</v>
      </c>
    </row>
    <row r="396" spans="2:7">
      <c r="B396" s="254">
        <v>2902</v>
      </c>
      <c r="C396" s="255" t="s">
        <v>1645</v>
      </c>
      <c r="D396" s="255" t="s">
        <v>1178</v>
      </c>
      <c r="E396" s="254" t="s">
        <v>18</v>
      </c>
      <c r="F396" s="601">
        <v>94</v>
      </c>
      <c r="G396" s="618">
        <f>F396*'Прайс-лист'!I3*(1-'Прайс-лист'!$E$3)</f>
        <v>75.2</v>
      </c>
    </row>
    <row r="397" spans="2:7">
      <c r="B397" s="256">
        <v>2903</v>
      </c>
      <c r="C397" s="257" t="s">
        <v>1646</v>
      </c>
      <c r="D397" s="257" t="s">
        <v>1179</v>
      </c>
      <c r="E397" s="256" t="s">
        <v>46</v>
      </c>
      <c r="F397" s="601">
        <v>84</v>
      </c>
      <c r="G397" s="618">
        <f>F397*'Прайс-лист'!I3*(1-'Прайс-лист'!$E$3)</f>
        <v>67.2</v>
      </c>
    </row>
    <row r="398" spans="2:7">
      <c r="B398" s="254">
        <v>2904</v>
      </c>
      <c r="C398" s="255" t="s">
        <v>1647</v>
      </c>
      <c r="D398" s="255" t="s">
        <v>1180</v>
      </c>
      <c r="E398" s="254" t="s">
        <v>46</v>
      </c>
      <c r="F398" s="601">
        <v>110</v>
      </c>
      <c r="G398" s="618">
        <f>F398*'Прайс-лист'!I3*(1-'Прайс-лист'!$E$3)</f>
        <v>88</v>
      </c>
    </row>
    <row r="399" spans="2:7">
      <c r="B399" s="256">
        <v>2905</v>
      </c>
      <c r="C399" s="257" t="s">
        <v>1648</v>
      </c>
      <c r="D399" s="257" t="s">
        <v>1181</v>
      </c>
      <c r="E399" s="256" t="s">
        <v>55</v>
      </c>
      <c r="F399" s="601">
        <v>95</v>
      </c>
      <c r="G399" s="618">
        <f>F399*'Прайс-лист'!I3*(1-'Прайс-лист'!$E$3)</f>
        <v>76</v>
      </c>
    </row>
    <row r="400" spans="2:7">
      <c r="B400" s="254">
        <v>2906</v>
      </c>
      <c r="C400" s="255" t="s">
        <v>1649</v>
      </c>
      <c r="D400" s="255" t="s">
        <v>1182</v>
      </c>
      <c r="E400" s="254" t="s">
        <v>55</v>
      </c>
      <c r="F400" s="601">
        <v>120</v>
      </c>
      <c r="G400" s="618">
        <f>F400*'Прайс-лист'!I3*(1-'Прайс-лист'!$E$3)</f>
        <v>96</v>
      </c>
    </row>
    <row r="401" spans="2:7">
      <c r="B401" s="256">
        <v>2907</v>
      </c>
      <c r="C401" s="257" t="s">
        <v>1650</v>
      </c>
      <c r="D401" s="257" t="s">
        <v>1183</v>
      </c>
      <c r="E401" s="256" t="s">
        <v>141</v>
      </c>
      <c r="F401" s="601">
        <v>108</v>
      </c>
      <c r="G401" s="618">
        <f>F401*'Прайс-лист'!I3*(1-'Прайс-лист'!$E$3)</f>
        <v>86.4</v>
      </c>
    </row>
    <row r="402" spans="2:7">
      <c r="B402" s="254">
        <v>2908</v>
      </c>
      <c r="C402" s="255" t="s">
        <v>1651</v>
      </c>
      <c r="D402" s="255" t="s">
        <v>1184</v>
      </c>
      <c r="E402" s="254" t="s">
        <v>141</v>
      </c>
      <c r="F402" s="601">
        <v>130</v>
      </c>
      <c r="G402" s="618">
        <f>F402*'Прайс-лист'!I3*(1-'Прайс-лист'!$E$3)</f>
        <v>104</v>
      </c>
    </row>
    <row r="403" spans="2:7">
      <c r="B403" s="256">
        <v>2909</v>
      </c>
      <c r="C403" s="257" t="s">
        <v>1652</v>
      </c>
      <c r="D403" s="257" t="s">
        <v>1185</v>
      </c>
      <c r="E403" s="256" t="s">
        <v>375</v>
      </c>
      <c r="F403" s="601">
        <v>124</v>
      </c>
      <c r="G403" s="618">
        <f>F403*'Прайс-лист'!I3*(1-'Прайс-лист'!$E$3)</f>
        <v>99.2</v>
      </c>
    </row>
    <row r="404" spans="2:7">
      <c r="B404" s="254">
        <v>2910</v>
      </c>
      <c r="C404" s="255" t="s">
        <v>1653</v>
      </c>
      <c r="D404" s="255" t="s">
        <v>1186</v>
      </c>
      <c r="E404" s="254" t="s">
        <v>375</v>
      </c>
      <c r="F404" s="604">
        <v>154</v>
      </c>
      <c r="G404" s="618">
        <f>F404*'Прайс-лист'!I3*(1-'Прайс-лист'!$E$3)</f>
        <v>123.2</v>
      </c>
    </row>
    <row r="405" spans="2:7">
      <c r="B405" s="256">
        <v>2941</v>
      </c>
      <c r="C405" s="257" t="s">
        <v>1654</v>
      </c>
      <c r="D405" s="257" t="s">
        <v>1187</v>
      </c>
      <c r="E405" s="256" t="s">
        <v>1422</v>
      </c>
      <c r="F405" s="602">
        <v>141</v>
      </c>
      <c r="G405" s="618">
        <f>F405*'Прайс-лист'!I3*(1-'Прайс-лист'!$E$3)</f>
        <v>112.80000000000001</v>
      </c>
    </row>
    <row r="406" spans="2:7">
      <c r="B406" s="254">
        <v>2942</v>
      </c>
      <c r="C406" s="255" t="s">
        <v>1655</v>
      </c>
      <c r="D406" s="255" t="s">
        <v>1188</v>
      </c>
      <c r="E406" s="254" t="s">
        <v>1422</v>
      </c>
      <c r="F406" s="604">
        <v>175</v>
      </c>
      <c r="G406" s="618">
        <f>F406*'Прайс-лист'!I3*(1-'Прайс-лист'!$E$3)</f>
        <v>140</v>
      </c>
    </row>
    <row r="407" spans="2:7">
      <c r="B407" s="256">
        <v>2911</v>
      </c>
      <c r="C407" s="257" t="s">
        <v>1656</v>
      </c>
      <c r="D407" s="257" t="s">
        <v>1189</v>
      </c>
      <c r="E407" s="256" t="s">
        <v>146</v>
      </c>
      <c r="F407" s="602">
        <v>158</v>
      </c>
      <c r="G407" s="618">
        <f>F407*'Прайс-лист'!I3*(1-'Прайс-лист'!$E$3)</f>
        <v>126.4</v>
      </c>
    </row>
    <row r="408" spans="2:7">
      <c r="B408" s="254">
        <v>2912</v>
      </c>
      <c r="C408" s="255" t="s">
        <v>1657</v>
      </c>
      <c r="D408" s="255" t="s">
        <v>1190</v>
      </c>
      <c r="E408" s="254" t="s">
        <v>146</v>
      </c>
      <c r="F408" s="601">
        <v>203</v>
      </c>
      <c r="G408" s="618">
        <f>F408*'Прайс-лист'!I3*(1-'Прайс-лист'!$E$3)</f>
        <v>162.4</v>
      </c>
    </row>
    <row r="409" spans="2:7">
      <c r="B409" s="256">
        <v>2939</v>
      </c>
      <c r="C409" s="257" t="s">
        <v>1658</v>
      </c>
      <c r="D409" s="257" t="s">
        <v>1191</v>
      </c>
      <c r="E409" s="256" t="s">
        <v>145</v>
      </c>
      <c r="F409" s="601">
        <v>174</v>
      </c>
      <c r="G409" s="618">
        <f>F409*'Прайс-лист'!I3*(1-'Прайс-лист'!$E$3)</f>
        <v>139.20000000000002</v>
      </c>
    </row>
    <row r="410" spans="2:7">
      <c r="B410" s="254">
        <v>2940</v>
      </c>
      <c r="C410" s="255" t="s">
        <v>1659</v>
      </c>
      <c r="D410" s="255" t="s">
        <v>1192</v>
      </c>
      <c r="E410" s="254" t="s">
        <v>145</v>
      </c>
      <c r="F410" s="601">
        <v>213</v>
      </c>
      <c r="G410" s="618">
        <f>F410*'Прайс-лист'!I3*(1-'Прайс-лист'!$E$3)</f>
        <v>170.4</v>
      </c>
    </row>
    <row r="411" spans="2:7">
      <c r="B411" s="256">
        <v>2913</v>
      </c>
      <c r="C411" s="257" t="s">
        <v>1660</v>
      </c>
      <c r="D411" s="257" t="s">
        <v>1193</v>
      </c>
      <c r="E411" s="256" t="s">
        <v>331</v>
      </c>
      <c r="F411" s="601">
        <v>197</v>
      </c>
      <c r="G411" s="618">
        <f>F411*'Прайс-лист'!I3*(1-'Прайс-лист'!$E$3)</f>
        <v>157.60000000000002</v>
      </c>
    </row>
    <row r="412" spans="2:7">
      <c r="B412" s="254">
        <v>2914</v>
      </c>
      <c r="C412" s="255" t="s">
        <v>1661</v>
      </c>
      <c r="D412" s="255" t="s">
        <v>1194</v>
      </c>
      <c r="E412" s="254" t="s">
        <v>331</v>
      </c>
      <c r="F412" s="601">
        <v>245</v>
      </c>
      <c r="G412" s="618">
        <f>F412*'Прайс-лист'!I3*(1-'Прайс-лист'!$E$3)</f>
        <v>196</v>
      </c>
    </row>
    <row r="413" spans="2:7">
      <c r="B413" s="256">
        <v>2915</v>
      </c>
      <c r="C413" s="257" t="s">
        <v>1662</v>
      </c>
      <c r="D413" s="257" t="s">
        <v>1195</v>
      </c>
      <c r="E413" s="256" t="s">
        <v>343</v>
      </c>
      <c r="F413" s="601">
        <v>237</v>
      </c>
      <c r="G413" s="618">
        <f>F413*'Прайс-лист'!I3*(1-'Прайс-лист'!$E$3)</f>
        <v>189.60000000000002</v>
      </c>
    </row>
    <row r="414" spans="2:7">
      <c r="B414" s="254">
        <v>2916</v>
      </c>
      <c r="C414" s="255" t="s">
        <v>1663</v>
      </c>
      <c r="D414" s="255" t="s">
        <v>1196</v>
      </c>
      <c r="E414" s="254" t="s">
        <v>343</v>
      </c>
      <c r="F414" s="601">
        <v>268</v>
      </c>
      <c r="G414" s="618">
        <f>F414*'Прайс-лист'!I3*(1-'Прайс-лист'!$E$3)</f>
        <v>214.4</v>
      </c>
    </row>
    <row r="415" spans="2:7">
      <c r="B415" s="256">
        <v>2917</v>
      </c>
      <c r="C415" s="257" t="s">
        <v>1664</v>
      </c>
      <c r="D415" s="257" t="s">
        <v>1197</v>
      </c>
      <c r="E415" s="256" t="s">
        <v>452</v>
      </c>
      <c r="F415" s="601">
        <v>113</v>
      </c>
      <c r="G415" s="618">
        <f>F415*'Прайс-лист'!I3*(1-'Прайс-лист'!$E$3)</f>
        <v>90.4</v>
      </c>
    </row>
    <row r="416" spans="2:7">
      <c r="B416" s="254">
        <v>2918</v>
      </c>
      <c r="C416" s="255" t="s">
        <v>1665</v>
      </c>
      <c r="D416" s="255" t="s">
        <v>1198</v>
      </c>
      <c r="E416" s="254" t="s">
        <v>452</v>
      </c>
      <c r="F416" s="601">
        <v>137</v>
      </c>
      <c r="G416" s="618">
        <f>F416*'Прайс-лист'!I3*(1-'Прайс-лист'!$E$3)</f>
        <v>109.60000000000001</v>
      </c>
    </row>
    <row r="417" spans="2:7">
      <c r="B417" s="256">
        <v>2919</v>
      </c>
      <c r="C417" s="257" t="s">
        <v>1666</v>
      </c>
      <c r="D417" s="257" t="s">
        <v>1199</v>
      </c>
      <c r="E417" s="256" t="s">
        <v>453</v>
      </c>
      <c r="F417" s="601">
        <v>124</v>
      </c>
      <c r="G417" s="618">
        <f>F417*'Прайс-лист'!I3*(1-'Прайс-лист'!$E$3)</f>
        <v>99.2</v>
      </c>
    </row>
    <row r="418" spans="2:7">
      <c r="B418" s="254">
        <v>2920</v>
      </c>
      <c r="C418" s="255" t="s">
        <v>1667</v>
      </c>
      <c r="D418" s="255" t="s">
        <v>1200</v>
      </c>
      <c r="E418" s="254" t="s">
        <v>453</v>
      </c>
      <c r="F418" s="601">
        <v>154</v>
      </c>
      <c r="G418" s="618">
        <f>F418*'Прайс-лист'!I3*(1-'Прайс-лист'!$E$3)</f>
        <v>123.2</v>
      </c>
    </row>
    <row r="419" spans="2:7">
      <c r="B419" s="355">
        <v>2967</v>
      </c>
      <c r="C419" s="257" t="s">
        <v>2299</v>
      </c>
      <c r="D419" s="257" t="s">
        <v>2297</v>
      </c>
      <c r="E419" s="256" t="s">
        <v>2014</v>
      </c>
      <c r="F419" s="551">
        <v>143</v>
      </c>
      <c r="G419" s="618">
        <f>F419*'Прайс-лист'!I3*(1-'Прайс-лист'!$E$3)</f>
        <v>114.4</v>
      </c>
    </row>
    <row r="420" spans="2:7">
      <c r="B420" s="559">
        <v>2968</v>
      </c>
      <c r="C420" s="255" t="s">
        <v>2300</v>
      </c>
      <c r="D420" s="255" t="s">
        <v>2298</v>
      </c>
      <c r="E420" s="254" t="s">
        <v>2014</v>
      </c>
      <c r="F420" s="548">
        <v>177</v>
      </c>
      <c r="G420" s="618">
        <f>F420*'Прайс-лист'!I3*(1-'Прайс-лист'!$E$3)</f>
        <v>141.6</v>
      </c>
    </row>
    <row r="421" spans="2:7">
      <c r="B421" s="256">
        <v>2921</v>
      </c>
      <c r="C421" s="257" t="s">
        <v>1668</v>
      </c>
      <c r="D421" s="257" t="s">
        <v>1201</v>
      </c>
      <c r="E421" s="256" t="s">
        <v>438</v>
      </c>
      <c r="F421" s="601">
        <v>166</v>
      </c>
      <c r="G421" s="618">
        <f>F421*'Прайс-лист'!I3*(1-'Прайс-лист'!$E$3)</f>
        <v>132.80000000000001</v>
      </c>
    </row>
    <row r="422" spans="2:7">
      <c r="B422" s="254">
        <v>2922</v>
      </c>
      <c r="C422" s="255" t="s">
        <v>1669</v>
      </c>
      <c r="D422" s="255" t="s">
        <v>1202</v>
      </c>
      <c r="E422" s="254" t="s">
        <v>438</v>
      </c>
      <c r="F422" s="601">
        <v>185</v>
      </c>
      <c r="G422" s="618">
        <f>F422*'Прайс-лист'!I3*(1-'Прайс-лист'!$E$3)</f>
        <v>148</v>
      </c>
    </row>
    <row r="423" spans="2:7">
      <c r="B423" s="256">
        <v>2945</v>
      </c>
      <c r="C423" s="257" t="s">
        <v>1690</v>
      </c>
      <c r="D423" s="257" t="s">
        <v>1222</v>
      </c>
      <c r="E423" s="256" t="s">
        <v>964</v>
      </c>
      <c r="F423" s="601">
        <v>174</v>
      </c>
      <c r="G423" s="618">
        <f>F423*'Прайс-лист'!I3*(1-'Прайс-лист'!$E$3)</f>
        <v>139.20000000000002</v>
      </c>
    </row>
    <row r="424" spans="2:7">
      <c r="B424" s="256">
        <v>2946</v>
      </c>
      <c r="C424" s="255" t="s">
        <v>1689</v>
      </c>
      <c r="D424" s="257" t="s">
        <v>1223</v>
      </c>
      <c r="E424" s="256" t="s">
        <v>964</v>
      </c>
      <c r="F424" s="602">
        <v>213</v>
      </c>
      <c r="G424" s="618">
        <f>F424*'Прайс-лист'!I3*(1-'Прайс-лист'!$E$3)</f>
        <v>170.4</v>
      </c>
    </row>
    <row r="425" spans="2:7">
      <c r="B425" s="256">
        <v>2962</v>
      </c>
      <c r="C425" s="257" t="s">
        <v>1872</v>
      </c>
      <c r="D425" s="257" t="s">
        <v>1869</v>
      </c>
      <c r="E425" s="256" t="s">
        <v>1789</v>
      </c>
      <c r="F425" s="601">
        <v>202</v>
      </c>
      <c r="G425" s="618">
        <f>F425*'Прайс-лист'!I3*(1-'Прайс-лист'!$E$3)</f>
        <v>161.60000000000002</v>
      </c>
    </row>
    <row r="426" spans="2:7">
      <c r="B426" s="256">
        <v>2963</v>
      </c>
      <c r="C426" s="255" t="s">
        <v>1871</v>
      </c>
      <c r="D426" s="257" t="s">
        <v>1870</v>
      </c>
      <c r="E426" s="256" t="s">
        <v>1789</v>
      </c>
      <c r="F426" s="601">
        <v>247</v>
      </c>
      <c r="G426" s="618">
        <f>F426*'Прайс-лист'!I3*(1-'Прайс-лист'!$E$3)</f>
        <v>197.60000000000002</v>
      </c>
    </row>
    <row r="427" spans="2:7">
      <c r="B427" s="256">
        <v>2943</v>
      </c>
      <c r="C427" s="257" t="s">
        <v>1686</v>
      </c>
      <c r="D427" s="257" t="s">
        <v>1219</v>
      </c>
      <c r="E427" s="256" t="s">
        <v>960</v>
      </c>
      <c r="F427" s="601">
        <v>245</v>
      </c>
      <c r="G427" s="618">
        <f>F427*'Прайс-лист'!I3*(1-'Прайс-лист'!$E$3)</f>
        <v>196</v>
      </c>
    </row>
    <row r="428" spans="2:7">
      <c r="B428" s="256">
        <v>2944</v>
      </c>
      <c r="C428" s="255" t="s">
        <v>1687</v>
      </c>
      <c r="D428" s="257" t="s">
        <v>1220</v>
      </c>
      <c r="E428" s="256" t="s">
        <v>960</v>
      </c>
      <c r="F428" s="602">
        <v>268</v>
      </c>
      <c r="G428" s="618">
        <f>F428*'Прайс-лист'!I3*(1-'Прайс-лист'!$E$3)</f>
        <v>214.4</v>
      </c>
    </row>
    <row r="429" spans="2:7">
      <c r="B429" s="256">
        <v>2947</v>
      </c>
      <c r="C429" s="257" t="s">
        <v>1688</v>
      </c>
      <c r="D429" s="257" t="s">
        <v>1221</v>
      </c>
      <c r="E429" s="256" t="s">
        <v>966</v>
      </c>
      <c r="F429" s="601">
        <v>319</v>
      </c>
      <c r="G429" s="618">
        <f>F429*'Прайс-лист'!I3*(1-'Прайс-лист'!$E$3)</f>
        <v>255.20000000000002</v>
      </c>
    </row>
    <row r="430" spans="2:7">
      <c r="B430" s="560">
        <v>2964</v>
      </c>
      <c r="C430" s="260" t="s">
        <v>2304</v>
      </c>
      <c r="D430" s="561" t="s">
        <v>2301</v>
      </c>
      <c r="E430" s="562" t="s">
        <v>2276</v>
      </c>
      <c r="F430" s="550">
        <v>106</v>
      </c>
      <c r="G430" s="620">
        <f>F430*'Прайс-лист'!I3*(1-'Прайс-лист'!$E$3)</f>
        <v>84.800000000000011</v>
      </c>
    </row>
    <row r="431" spans="2:7">
      <c r="B431" s="355">
        <v>2965</v>
      </c>
      <c r="C431" s="257" t="s">
        <v>2305</v>
      </c>
      <c r="D431" s="356" t="s">
        <v>2302</v>
      </c>
      <c r="E431" s="545" t="s">
        <v>2278</v>
      </c>
      <c r="F431" s="548">
        <v>120</v>
      </c>
      <c r="G431" s="621">
        <f>F431*'Прайс-лист'!I3*(1-'Прайс-лист'!$E$3)</f>
        <v>96</v>
      </c>
    </row>
    <row r="432" spans="2:7">
      <c r="B432" s="563">
        <v>2966</v>
      </c>
      <c r="C432" s="253" t="s">
        <v>2306</v>
      </c>
      <c r="D432" s="564" t="s">
        <v>2303</v>
      </c>
      <c r="E432" s="552" t="s">
        <v>2280</v>
      </c>
      <c r="F432" s="551">
        <v>132</v>
      </c>
      <c r="G432" s="618">
        <f>F432*'Прайс-лист'!I3*(1-'Прайс-лист'!$E$3)</f>
        <v>105.60000000000001</v>
      </c>
    </row>
    <row r="433" spans="2:7">
      <c r="B433" s="256">
        <v>2923</v>
      </c>
      <c r="C433" s="257" t="s">
        <v>1670</v>
      </c>
      <c r="D433" s="257" t="s">
        <v>1203</v>
      </c>
      <c r="E433" s="256" t="s">
        <v>291</v>
      </c>
      <c r="F433" s="601">
        <v>127</v>
      </c>
      <c r="G433" s="618">
        <f>F433*'Прайс-лист'!I3*(1-'Прайс-лист'!$E$3)</f>
        <v>101.60000000000001</v>
      </c>
    </row>
    <row r="434" spans="2:7">
      <c r="B434" s="254">
        <v>2924</v>
      </c>
      <c r="C434" s="255" t="s">
        <v>1671</v>
      </c>
      <c r="D434" s="255" t="s">
        <v>1204</v>
      </c>
      <c r="E434" s="254" t="s">
        <v>291</v>
      </c>
      <c r="F434" s="601">
        <v>151</v>
      </c>
      <c r="G434" s="618">
        <f>F434*'Прайс-лист'!I3*(1-'Прайс-лист'!$E$3)</f>
        <v>120.80000000000001</v>
      </c>
    </row>
    <row r="435" spans="2:7">
      <c r="B435" s="256">
        <v>2925</v>
      </c>
      <c r="C435" s="257" t="s">
        <v>1672</v>
      </c>
      <c r="D435" s="257" t="s">
        <v>1205</v>
      </c>
      <c r="E435" s="256" t="s">
        <v>292</v>
      </c>
      <c r="F435" s="601">
        <v>143</v>
      </c>
      <c r="G435" s="618">
        <f>F435*'Прайс-лист'!I3*(1-'Прайс-лист'!$E$3)</f>
        <v>114.4</v>
      </c>
    </row>
    <row r="436" spans="2:7">
      <c r="B436" s="254">
        <v>2926</v>
      </c>
      <c r="C436" s="255" t="s">
        <v>1673</v>
      </c>
      <c r="D436" s="255" t="s">
        <v>1206</v>
      </c>
      <c r="E436" s="254" t="s">
        <v>292</v>
      </c>
      <c r="F436" s="601">
        <v>178</v>
      </c>
      <c r="G436" s="618">
        <f>F436*'Прайс-лист'!I3*(1-'Прайс-лист'!$E$3)</f>
        <v>142.4</v>
      </c>
    </row>
    <row r="437" spans="2:7">
      <c r="B437" s="256">
        <v>2927</v>
      </c>
      <c r="C437" s="257" t="s">
        <v>1674</v>
      </c>
      <c r="D437" s="257" t="s">
        <v>1207</v>
      </c>
      <c r="E437" s="256" t="s">
        <v>293</v>
      </c>
      <c r="F437" s="601">
        <v>160</v>
      </c>
      <c r="G437" s="618">
        <f>F437*'Прайс-лист'!I3*(1-'Прайс-лист'!$E$3)</f>
        <v>128</v>
      </c>
    </row>
    <row r="438" spans="2:7">
      <c r="B438" s="254">
        <v>2928</v>
      </c>
      <c r="C438" s="255" t="s">
        <v>1675</v>
      </c>
      <c r="D438" s="255" t="s">
        <v>1208</v>
      </c>
      <c r="E438" s="254" t="s">
        <v>293</v>
      </c>
      <c r="F438" s="601">
        <v>203</v>
      </c>
      <c r="G438" s="618">
        <f>F438*'Прайс-лист'!I3*(1-'Прайс-лист'!$E$3)</f>
        <v>162.4</v>
      </c>
    </row>
    <row r="439" spans="2:7">
      <c r="B439" s="256">
        <v>2929</v>
      </c>
      <c r="C439" s="257" t="s">
        <v>1676</v>
      </c>
      <c r="D439" s="257" t="s">
        <v>1209</v>
      </c>
      <c r="E439" s="256" t="s">
        <v>262</v>
      </c>
      <c r="F439" s="601">
        <v>82</v>
      </c>
      <c r="G439" s="618">
        <f>F439*'Прайс-лист'!I3*(1-'Прайс-лист'!$E$3)</f>
        <v>65.600000000000009</v>
      </c>
    </row>
    <row r="440" spans="2:7">
      <c r="B440" s="254">
        <v>2930</v>
      </c>
      <c r="C440" s="255" t="s">
        <v>1677</v>
      </c>
      <c r="D440" s="255" t="s">
        <v>1210</v>
      </c>
      <c r="E440" s="254" t="s">
        <v>262</v>
      </c>
      <c r="F440" s="601">
        <v>103</v>
      </c>
      <c r="G440" s="618">
        <f>F440*'Прайс-лист'!I3*(1-'Прайс-лист'!$E$3)</f>
        <v>82.4</v>
      </c>
    </row>
    <row r="441" spans="2:7">
      <c r="B441" s="256">
        <v>2931</v>
      </c>
      <c r="C441" s="257" t="s">
        <v>1678</v>
      </c>
      <c r="D441" s="257" t="s">
        <v>1211</v>
      </c>
      <c r="E441" s="256" t="s">
        <v>264</v>
      </c>
      <c r="F441" s="601">
        <v>87</v>
      </c>
      <c r="G441" s="618">
        <f>F441*'Прайс-лист'!I3*(1-'Прайс-лист'!$E$3)</f>
        <v>69.600000000000009</v>
      </c>
    </row>
    <row r="442" spans="2:7">
      <c r="B442" s="254">
        <v>2932</v>
      </c>
      <c r="C442" s="255" t="s">
        <v>1679</v>
      </c>
      <c r="D442" s="255" t="s">
        <v>1212</v>
      </c>
      <c r="E442" s="254" t="s">
        <v>264</v>
      </c>
      <c r="F442" s="601">
        <v>106</v>
      </c>
      <c r="G442" s="618">
        <f>F442*'Прайс-лист'!I3*(1-'Прайс-лист'!$E$3)</f>
        <v>84.800000000000011</v>
      </c>
    </row>
    <row r="443" spans="2:7">
      <c r="B443" s="256">
        <v>2933</v>
      </c>
      <c r="C443" s="257" t="s">
        <v>1680</v>
      </c>
      <c r="D443" s="257" t="s">
        <v>1213</v>
      </c>
      <c r="E443" s="256" t="s">
        <v>266</v>
      </c>
      <c r="F443" s="601">
        <v>95</v>
      </c>
      <c r="G443" s="618">
        <f>F443*'Прайс-лист'!I3*(1-'Прайс-лист'!$E$3)</f>
        <v>76</v>
      </c>
    </row>
    <row r="444" spans="2:7">
      <c r="B444" s="254">
        <v>2934</v>
      </c>
      <c r="C444" s="255" t="s">
        <v>1681</v>
      </c>
      <c r="D444" s="255" t="s">
        <v>1214</v>
      </c>
      <c r="E444" s="254" t="s">
        <v>266</v>
      </c>
      <c r="F444" s="601">
        <v>120</v>
      </c>
      <c r="G444" s="618">
        <f>F444*'Прайс-лист'!I3*(1-'Прайс-лист'!$E$3)</f>
        <v>96</v>
      </c>
    </row>
    <row r="445" spans="2:7">
      <c r="B445" s="256">
        <v>2935</v>
      </c>
      <c r="C445" s="257" t="s">
        <v>1682</v>
      </c>
      <c r="D445" s="257" t="s">
        <v>1215</v>
      </c>
      <c r="E445" s="256" t="s">
        <v>268</v>
      </c>
      <c r="F445" s="601">
        <v>110</v>
      </c>
      <c r="G445" s="618">
        <f>F445*'Прайс-лист'!I3*(1-'Прайс-лист'!$E$3)</f>
        <v>88</v>
      </c>
    </row>
    <row r="446" spans="2:7">
      <c r="B446" s="254">
        <v>2936</v>
      </c>
      <c r="C446" s="255" t="s">
        <v>1683</v>
      </c>
      <c r="D446" s="255" t="s">
        <v>1216</v>
      </c>
      <c r="E446" s="254" t="s">
        <v>268</v>
      </c>
      <c r="F446" s="601">
        <v>132</v>
      </c>
      <c r="G446" s="618">
        <f>F446*'Прайс-лист'!I3*(1-'Прайс-лист'!$E$3)</f>
        <v>105.60000000000001</v>
      </c>
    </row>
    <row r="447" spans="2:7">
      <c r="B447" s="256">
        <v>2937</v>
      </c>
      <c r="C447" s="257" t="s">
        <v>1684</v>
      </c>
      <c r="D447" s="257" t="s">
        <v>1217</v>
      </c>
      <c r="E447" s="256" t="s">
        <v>270</v>
      </c>
      <c r="F447" s="601">
        <v>121</v>
      </c>
      <c r="G447" s="618">
        <f>F447*'Прайс-лист'!I3*(1-'Прайс-лист'!$E$3)</f>
        <v>96.800000000000011</v>
      </c>
    </row>
    <row r="448" spans="2:7">
      <c r="B448" s="259">
        <v>2938</v>
      </c>
      <c r="C448" s="255" t="s">
        <v>1685</v>
      </c>
      <c r="D448" s="260" t="s">
        <v>1218</v>
      </c>
      <c r="E448" s="259" t="s">
        <v>270</v>
      </c>
      <c r="F448" s="605">
        <v>151</v>
      </c>
      <c r="G448" s="622">
        <f>F448*'Прайс-лист'!I3*(1-'Прайс-лист'!$E$3)</f>
        <v>120.80000000000001</v>
      </c>
    </row>
    <row r="449" spans="2:7" ht="15" thickBot="1">
      <c r="B449" s="565"/>
      <c r="C449" s="566" t="s">
        <v>1760</v>
      </c>
      <c r="D449" s="566" t="s">
        <v>1873</v>
      </c>
      <c r="E449" s="567"/>
      <c r="F449" s="610"/>
      <c r="G449" s="619"/>
    </row>
    <row r="450" spans="2:7">
      <c r="B450" s="254">
        <v>3500</v>
      </c>
      <c r="C450" s="421" t="s">
        <v>1760</v>
      </c>
      <c r="D450" s="255" t="s">
        <v>1874</v>
      </c>
      <c r="E450" s="254" t="s">
        <v>452</v>
      </c>
      <c r="F450" s="604">
        <v>291</v>
      </c>
      <c r="G450" s="622">
        <f>F450*'Прайс-лист'!I3*(1-'Прайс-лист'!$E$3)</f>
        <v>232.8</v>
      </c>
    </row>
    <row r="451" spans="2:7">
      <c r="B451" s="256">
        <v>3501</v>
      </c>
      <c r="C451" s="294" t="s">
        <v>1760</v>
      </c>
      <c r="D451" s="257" t="s">
        <v>1875</v>
      </c>
      <c r="E451" s="256" t="s">
        <v>453</v>
      </c>
      <c r="F451" s="602">
        <v>336</v>
      </c>
      <c r="G451" s="621">
        <f>F451*'Прайс-лист'!I3*(1-'Прайс-лист'!$E$3)</f>
        <v>268.8</v>
      </c>
    </row>
    <row r="452" spans="2:7">
      <c r="B452" s="256">
        <v>3507</v>
      </c>
      <c r="C452" s="294" t="s">
        <v>1760</v>
      </c>
      <c r="D452" s="257" t="s">
        <v>2307</v>
      </c>
      <c r="E452" s="256" t="s">
        <v>2014</v>
      </c>
      <c r="F452" s="602">
        <v>403</v>
      </c>
      <c r="G452" s="621">
        <f>F452*'Прайс-лист'!I3*(1-'Прайс-лист'!$E$3)</f>
        <v>322.40000000000003</v>
      </c>
    </row>
    <row r="453" spans="2:7">
      <c r="B453" s="256">
        <v>3502</v>
      </c>
      <c r="C453" s="294" t="s">
        <v>1760</v>
      </c>
      <c r="D453" s="257" t="s">
        <v>1876</v>
      </c>
      <c r="E453" s="256" t="s">
        <v>438</v>
      </c>
      <c r="F453" s="602">
        <v>403</v>
      </c>
      <c r="G453" s="621">
        <f>F453*'Прайс-лист'!I3*(1-'Прайс-лист'!$E$3)</f>
        <v>322.40000000000003</v>
      </c>
    </row>
    <row r="454" spans="2:7">
      <c r="B454" s="256">
        <v>3503</v>
      </c>
      <c r="C454" s="294" t="s">
        <v>1760</v>
      </c>
      <c r="D454" s="257" t="s">
        <v>1877</v>
      </c>
      <c r="E454" s="256" t="s">
        <v>964</v>
      </c>
      <c r="F454" s="602">
        <v>627</v>
      </c>
      <c r="G454" s="621">
        <f>F454*'Прайс-лист'!I3*(1-'Прайс-лист'!$E$3)</f>
        <v>501.6</v>
      </c>
    </row>
    <row r="455" spans="2:7">
      <c r="B455" s="256">
        <v>3504</v>
      </c>
      <c r="C455" s="294" t="s">
        <v>1760</v>
      </c>
      <c r="D455" s="257" t="s">
        <v>1878</v>
      </c>
      <c r="E455" s="256" t="s">
        <v>1789</v>
      </c>
      <c r="F455" s="602">
        <v>941</v>
      </c>
      <c r="G455" s="621">
        <f>F455*'Прайс-лист'!I3*(1-'Прайс-лист'!$E$3)</f>
        <v>752.80000000000007</v>
      </c>
    </row>
    <row r="456" spans="2:7">
      <c r="B456" s="256">
        <v>3505</v>
      </c>
      <c r="C456" s="294" t="s">
        <v>1760</v>
      </c>
      <c r="D456" s="257" t="s">
        <v>1879</v>
      </c>
      <c r="E456" s="256" t="s">
        <v>960</v>
      </c>
      <c r="F456" s="602">
        <v>1133</v>
      </c>
      <c r="G456" s="621">
        <f>F456*'Прайс-лист'!I3*(1-'Прайс-лист'!$E$3)</f>
        <v>906.40000000000009</v>
      </c>
    </row>
    <row r="457" spans="2:7">
      <c r="B457" s="256">
        <v>3506</v>
      </c>
      <c r="C457" s="294" t="s">
        <v>1760</v>
      </c>
      <c r="D457" s="257" t="s">
        <v>1880</v>
      </c>
      <c r="E457" s="256" t="s">
        <v>966</v>
      </c>
      <c r="F457" s="602">
        <v>2000</v>
      </c>
      <c r="G457" s="621">
        <f>F457*'Прайс-лист'!I3*(1-'Прайс-лист'!$E$3)</f>
        <v>1600</v>
      </c>
    </row>
    <row r="458" spans="2:7" ht="18">
      <c r="B458" s="568"/>
      <c r="C458" s="576" t="s">
        <v>537</v>
      </c>
      <c r="D458" s="577" t="s">
        <v>1224</v>
      </c>
      <c r="E458" s="569"/>
      <c r="F458" s="611"/>
      <c r="G458" s="624"/>
    </row>
    <row r="459" spans="2:7" ht="15" thickBot="1">
      <c r="B459" s="570"/>
      <c r="C459" s="571" t="s">
        <v>538</v>
      </c>
      <c r="D459" s="572" t="s">
        <v>1225</v>
      </c>
      <c r="E459" s="573"/>
      <c r="F459" s="612"/>
      <c r="G459" s="625"/>
    </row>
    <row r="460" spans="2:7">
      <c r="B460" s="246">
        <v>3118</v>
      </c>
      <c r="C460" s="247" t="s">
        <v>2308</v>
      </c>
      <c r="D460" s="247" t="s">
        <v>2309</v>
      </c>
      <c r="E460" s="246"/>
      <c r="F460" s="613">
        <v>2.6</v>
      </c>
      <c r="G460" s="626">
        <f>F460*'Прайс-лист'!I3*(1-'Прайс-лист'!$E$3)</f>
        <v>2.08</v>
      </c>
    </row>
    <row r="461" spans="2:7">
      <c r="B461" s="249">
        <v>3119</v>
      </c>
      <c r="C461" s="250" t="s">
        <v>2310</v>
      </c>
      <c r="D461" s="250" t="s">
        <v>2311</v>
      </c>
      <c r="E461" s="249"/>
      <c r="F461" s="613">
        <v>0.52</v>
      </c>
      <c r="G461" s="626">
        <f>F461*'Прайс-лист'!I3*(1-'Прайс-лист'!$E$3)</f>
        <v>0.41600000000000004</v>
      </c>
    </row>
    <row r="462" spans="2:7">
      <c r="B462" s="249">
        <v>3102</v>
      </c>
      <c r="C462" s="250" t="s">
        <v>539</v>
      </c>
      <c r="D462" s="250" t="s">
        <v>1226</v>
      </c>
      <c r="E462" s="249"/>
      <c r="F462" s="613">
        <v>2.6</v>
      </c>
      <c r="G462" s="626">
        <f>F462*'Прайс-лист'!I3*(1-'Прайс-лист'!$E$3)</f>
        <v>2.08</v>
      </c>
    </row>
    <row r="463" spans="2:7" ht="15" thickBot="1">
      <c r="B463" s="565"/>
      <c r="C463" s="574" t="s">
        <v>540</v>
      </c>
      <c r="D463" s="566" t="s">
        <v>1227</v>
      </c>
      <c r="E463" s="575"/>
      <c r="F463" s="614"/>
      <c r="G463" s="627"/>
    </row>
    <row r="464" spans="2:7">
      <c r="B464" s="246">
        <v>3201</v>
      </c>
      <c r="C464" s="247" t="s">
        <v>541</v>
      </c>
      <c r="D464" s="247" t="s">
        <v>1228</v>
      </c>
      <c r="E464" s="246"/>
      <c r="F464" s="613">
        <v>84</v>
      </c>
      <c r="G464" s="626">
        <f>F464*'Прайс-лист'!I3*(1-'Прайс-лист'!$E$3)</f>
        <v>67.2</v>
      </c>
    </row>
    <row r="465" spans="2:7">
      <c r="B465" s="249">
        <v>3202</v>
      </c>
      <c r="C465" s="250" t="s">
        <v>542</v>
      </c>
      <c r="D465" s="250" t="s">
        <v>1229</v>
      </c>
      <c r="E465" s="249"/>
      <c r="F465" s="615">
        <v>30</v>
      </c>
      <c r="G465" s="626">
        <f>F465*'Прайс-лист'!I3*(1-'Прайс-лист'!$E$3)</f>
        <v>24</v>
      </c>
    </row>
    <row r="466" spans="2:7">
      <c r="B466" s="249">
        <v>3203</v>
      </c>
      <c r="C466" s="250" t="s">
        <v>1691</v>
      </c>
      <c r="D466" s="250" t="s">
        <v>1423</v>
      </c>
      <c r="E466" s="249"/>
      <c r="F466" s="615">
        <v>269</v>
      </c>
      <c r="G466" s="626">
        <f>F466*'Прайс-лист'!I3*(1-'Прайс-лист'!$E$3)</f>
        <v>215.20000000000002</v>
      </c>
    </row>
  </sheetData>
  <sortState ref="B226:G262">
    <sortCondition ref="B226"/>
  </sortState>
  <mergeCells count="2">
    <mergeCell ref="B1:G1"/>
    <mergeCell ref="B2:G2"/>
  </mergeCells>
  <pageMargins left="0.23622047244094491" right="0.23622047244094491" top="0.19685039370078741" bottom="0.19685039370078741" header="0.15748031496062992" footer="0.15748031496062992"/>
  <pageSetup paperSize="9" scale="55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00B050"/>
  </sheetPr>
  <dimension ref="B1:G437"/>
  <sheetViews>
    <sheetView showGridLines="0" zoomScaleNormal="100" workbookViewId="0">
      <pane ySplit="4" topLeftCell="A5" activePane="bottomLeft" state="frozen"/>
      <selection pane="bottomLeft" activeCell="E18" sqref="E18"/>
    </sheetView>
  </sheetViews>
  <sheetFormatPr defaultRowHeight="15.75" customHeight="1"/>
  <cols>
    <col min="1" max="1" width="3.7109375" style="245" customWidth="1"/>
    <col min="2" max="2" width="12.7109375" style="245" customWidth="1"/>
    <col min="3" max="3" width="90.7109375" style="245" customWidth="1"/>
    <col min="4" max="4" width="62.85546875" style="245" hidden="1" customWidth="1"/>
    <col min="5" max="5" width="50.7109375" style="245" customWidth="1"/>
    <col min="6" max="6" width="9.28515625" style="245" hidden="1" customWidth="1"/>
    <col min="7" max="7" width="12.7109375" style="637" customWidth="1"/>
    <col min="8" max="16384" width="9.140625" style="245"/>
  </cols>
  <sheetData>
    <row r="1" spans="2:7" ht="22.5">
      <c r="B1" s="724" t="s">
        <v>543</v>
      </c>
      <c r="C1" s="724"/>
      <c r="D1" s="724"/>
      <c r="E1" s="724"/>
      <c r="F1" s="724"/>
      <c r="G1" s="724"/>
    </row>
    <row r="2" spans="2:7" ht="14.25" hidden="1">
      <c r="B2" s="726" t="s">
        <v>1613</v>
      </c>
      <c r="C2" s="726"/>
      <c r="D2" s="726"/>
      <c r="E2" s="726"/>
      <c r="F2" s="726"/>
      <c r="G2" s="726"/>
    </row>
    <row r="3" spans="2:7" ht="15.75" customHeight="1">
      <c r="B3" s="303"/>
      <c r="C3" s="309"/>
      <c r="D3" s="309"/>
      <c r="E3" s="302"/>
      <c r="F3" s="447"/>
      <c r="G3" s="629"/>
    </row>
    <row r="4" spans="2:7" ht="15.75" customHeight="1">
      <c r="B4" s="440" t="s">
        <v>316</v>
      </c>
      <c r="C4" s="459" t="s">
        <v>1610</v>
      </c>
      <c r="D4" s="459" t="s">
        <v>1611</v>
      </c>
      <c r="E4" s="441" t="s">
        <v>317</v>
      </c>
      <c r="F4" s="460" t="s">
        <v>2579</v>
      </c>
      <c r="G4" s="442" t="s">
        <v>1</v>
      </c>
    </row>
    <row r="5" spans="2:7" ht="15" thickBot="1">
      <c r="B5" s="565"/>
      <c r="C5" s="575" t="s">
        <v>544</v>
      </c>
      <c r="D5" s="566" t="s">
        <v>1425</v>
      </c>
      <c r="E5" s="575"/>
      <c r="F5" s="589"/>
      <c r="G5" s="630"/>
    </row>
    <row r="6" spans="2:7" ht="15.75" customHeight="1">
      <c r="B6" s="304">
        <v>4101</v>
      </c>
      <c r="C6" s="306" t="s">
        <v>545</v>
      </c>
      <c r="D6" s="307" t="s">
        <v>1426</v>
      </c>
      <c r="E6" s="304" t="s">
        <v>546</v>
      </c>
      <c r="F6" s="308">
        <v>18</v>
      </c>
      <c r="G6" s="631">
        <f>F6*'Прайс-лист'!I3*(1-'Прайс-лист'!$E$3)</f>
        <v>14.4</v>
      </c>
    </row>
    <row r="7" spans="2:7" ht="15.75" customHeight="1">
      <c r="B7" s="302">
        <v>4102</v>
      </c>
      <c r="C7" s="309" t="s">
        <v>547</v>
      </c>
      <c r="D7" s="310" t="s">
        <v>1427</v>
      </c>
      <c r="E7" s="302" t="s">
        <v>548</v>
      </c>
      <c r="F7" s="308">
        <v>21</v>
      </c>
      <c r="G7" s="631">
        <f>F7*'Прайс-лист'!I3*(1-'Прайс-лист'!$E$3)</f>
        <v>16.8</v>
      </c>
    </row>
    <row r="8" spans="2:7" ht="15.75" customHeight="1">
      <c r="B8" s="300">
        <v>4103</v>
      </c>
      <c r="C8" s="311" t="s">
        <v>549</v>
      </c>
      <c r="D8" s="312" t="s">
        <v>1428</v>
      </c>
      <c r="E8" s="300" t="s">
        <v>550</v>
      </c>
      <c r="F8" s="308">
        <v>22</v>
      </c>
      <c r="G8" s="631">
        <f>F8*'Прайс-лист'!I3*(1-'Прайс-лист'!$E$3)</f>
        <v>17.600000000000001</v>
      </c>
    </row>
    <row r="9" spans="2:7" ht="15.75" customHeight="1">
      <c r="B9" s="302">
        <v>4104</v>
      </c>
      <c r="C9" s="309" t="s">
        <v>551</v>
      </c>
      <c r="D9" s="310" t="s">
        <v>1429</v>
      </c>
      <c r="E9" s="302" t="s">
        <v>552</v>
      </c>
      <c r="F9" s="308">
        <v>16</v>
      </c>
      <c r="G9" s="631">
        <f>F9*'Прайс-лист'!I3*(1-'Прайс-лист'!$E$3)</f>
        <v>12.8</v>
      </c>
    </row>
    <row r="10" spans="2:7" ht="15.75" customHeight="1">
      <c r="B10" s="300">
        <v>4105</v>
      </c>
      <c r="C10" s="311" t="s">
        <v>553</v>
      </c>
      <c r="D10" s="312" t="s">
        <v>1430</v>
      </c>
      <c r="E10" s="300" t="s">
        <v>371</v>
      </c>
      <c r="F10" s="308">
        <v>18</v>
      </c>
      <c r="G10" s="631">
        <f>F10*'Прайс-лист'!I3*(1-'Прайс-лист'!$E$3)</f>
        <v>14.4</v>
      </c>
    </row>
    <row r="11" spans="2:7" ht="15.75" customHeight="1">
      <c r="B11" s="300">
        <v>410701</v>
      </c>
      <c r="C11" s="301" t="s">
        <v>2396</v>
      </c>
      <c r="D11" s="314" t="s">
        <v>2397</v>
      </c>
      <c r="E11" s="300" t="s">
        <v>554</v>
      </c>
      <c r="F11" s="320">
        <v>25</v>
      </c>
      <c r="G11" s="631">
        <f>F11*'Прайс-лист'!I3*(1-'Прайс-лист'!$E$3)</f>
        <v>20</v>
      </c>
    </row>
    <row r="12" spans="2:7" ht="15.75" customHeight="1">
      <c r="B12" s="302">
        <v>4108</v>
      </c>
      <c r="C12" s="303" t="s">
        <v>2395</v>
      </c>
      <c r="D12" s="313" t="s">
        <v>1431</v>
      </c>
      <c r="E12" s="302" t="s">
        <v>555</v>
      </c>
      <c r="F12" s="308">
        <v>40</v>
      </c>
      <c r="G12" s="631">
        <f>F12*'Прайс-лист'!I3*(1-'Прайс-лист'!$E$3)</f>
        <v>32</v>
      </c>
    </row>
    <row r="13" spans="2:7" ht="15.75" customHeight="1">
      <c r="B13" s="300">
        <v>4109</v>
      </c>
      <c r="C13" s="301" t="s">
        <v>556</v>
      </c>
      <c r="D13" s="314" t="s">
        <v>1432</v>
      </c>
      <c r="E13" s="300"/>
      <c r="F13" s="308">
        <v>4</v>
      </c>
      <c r="G13" s="631">
        <f>F13*'Прайс-лист'!I3*(1-'Прайс-лист'!$E$3)</f>
        <v>3.2</v>
      </c>
    </row>
    <row r="14" spans="2:7" ht="15.75" customHeight="1">
      <c r="B14" s="298">
        <v>4139</v>
      </c>
      <c r="C14" s="303" t="s">
        <v>557</v>
      </c>
      <c r="D14" s="313" t="s">
        <v>1433</v>
      </c>
      <c r="E14" s="302" t="s">
        <v>558</v>
      </c>
      <c r="F14" s="308">
        <v>6</v>
      </c>
      <c r="G14" s="631">
        <f>F14*'Прайс-лист'!I3*(1-'Прайс-лист'!$E$3)</f>
        <v>4.8000000000000007</v>
      </c>
    </row>
    <row r="15" spans="2:7" ht="15.75" customHeight="1">
      <c r="B15" s="300">
        <v>4141</v>
      </c>
      <c r="C15" s="301" t="s">
        <v>559</v>
      </c>
      <c r="D15" s="314" t="s">
        <v>1434</v>
      </c>
      <c r="E15" s="300" t="s">
        <v>560</v>
      </c>
      <c r="F15" s="308">
        <v>17</v>
      </c>
      <c r="G15" s="631">
        <f>F15*'Прайс-лист'!I3*(1-'Прайс-лист'!$E$3)</f>
        <v>13.600000000000001</v>
      </c>
    </row>
    <row r="16" spans="2:7" ht="15.75" customHeight="1">
      <c r="B16" s="302">
        <v>4142</v>
      </c>
      <c r="C16" s="303" t="s">
        <v>561</v>
      </c>
      <c r="D16" s="313" t="s">
        <v>1435</v>
      </c>
      <c r="E16" s="302"/>
      <c r="F16" s="308">
        <v>5</v>
      </c>
      <c r="G16" s="631">
        <f>F16*'Прайс-лист'!I3*(1-'Прайс-лист'!$E$3)</f>
        <v>4</v>
      </c>
    </row>
    <row r="17" spans="2:7" ht="15.75" customHeight="1">
      <c r="B17" s="300">
        <v>4143</v>
      </c>
      <c r="C17" s="301" t="s">
        <v>562</v>
      </c>
      <c r="D17" s="314" t="s">
        <v>1436</v>
      </c>
      <c r="E17" s="300"/>
      <c r="F17" s="308">
        <v>9</v>
      </c>
      <c r="G17" s="631">
        <f>F17*'Прайс-лист'!I3*(1-'Прайс-лист'!$E$3)</f>
        <v>7.2</v>
      </c>
    </row>
    <row r="18" spans="2:7" ht="15.75" customHeight="1">
      <c r="B18" s="580">
        <v>4146</v>
      </c>
      <c r="C18" s="276" t="s">
        <v>1997</v>
      </c>
      <c r="D18" s="586" t="s">
        <v>1993</v>
      </c>
      <c r="E18" s="580" t="s">
        <v>1994</v>
      </c>
      <c r="F18" s="587">
        <v>36</v>
      </c>
      <c r="G18" s="632">
        <f>F18*'Прайс-лист'!I3*(1-'Прайс-лист'!$E$3)</f>
        <v>28.8</v>
      </c>
    </row>
    <row r="19" spans="2:7" ht="15.75" customHeight="1">
      <c r="B19" s="580">
        <v>414601</v>
      </c>
      <c r="C19" s="276" t="s">
        <v>1998</v>
      </c>
      <c r="D19" s="586" t="s">
        <v>1995</v>
      </c>
      <c r="E19" s="580" t="s">
        <v>2399</v>
      </c>
      <c r="F19" s="587">
        <v>71</v>
      </c>
      <c r="G19" s="632">
        <f>F19*'Прайс-лист'!I3*(1-'Прайс-лист'!$E$3)</f>
        <v>56.800000000000004</v>
      </c>
    </row>
    <row r="20" spans="2:7" ht="15.75" customHeight="1">
      <c r="B20" s="273">
        <v>4144</v>
      </c>
      <c r="C20" s="274" t="s">
        <v>1996</v>
      </c>
      <c r="D20" s="255" t="s">
        <v>1437</v>
      </c>
      <c r="E20" s="273" t="s">
        <v>2398</v>
      </c>
      <c r="F20" s="331">
        <v>23</v>
      </c>
      <c r="G20" s="633">
        <f>F20*'Прайс-лист'!I3*(1-'Прайс-лист'!$E$3)</f>
        <v>18.400000000000002</v>
      </c>
    </row>
    <row r="21" spans="2:7" ht="15" thickBot="1">
      <c r="B21" s="565"/>
      <c r="C21" s="575" t="s">
        <v>563</v>
      </c>
      <c r="D21" s="566" t="s">
        <v>1438</v>
      </c>
      <c r="E21" s="575"/>
      <c r="F21" s="589"/>
      <c r="G21" s="634"/>
    </row>
    <row r="22" spans="2:7" ht="15.75" customHeight="1">
      <c r="B22" s="315">
        <v>4201</v>
      </c>
      <c r="C22" s="303" t="s">
        <v>564</v>
      </c>
      <c r="D22" s="313" t="s">
        <v>1439</v>
      </c>
      <c r="E22" s="302" t="s">
        <v>18</v>
      </c>
      <c r="F22" s="308">
        <v>672</v>
      </c>
      <c r="G22" s="631">
        <f>F22*'Прайс-лист'!I3*(1-'Прайс-лист'!$E$3)</f>
        <v>537.6</v>
      </c>
    </row>
    <row r="23" spans="2:7" ht="15.75" customHeight="1">
      <c r="B23" s="316">
        <v>4202</v>
      </c>
      <c r="C23" s="301" t="s">
        <v>565</v>
      </c>
      <c r="D23" s="314" t="s">
        <v>1440</v>
      </c>
      <c r="E23" s="300" t="s">
        <v>18</v>
      </c>
      <c r="F23" s="308">
        <v>1529</v>
      </c>
      <c r="G23" s="631">
        <f>F23*'Прайс-лист'!I3*(1-'Прайс-лист'!$E$3)</f>
        <v>1223.2</v>
      </c>
    </row>
    <row r="24" spans="2:7" ht="15.75" customHeight="1">
      <c r="B24" s="315">
        <v>4203</v>
      </c>
      <c r="C24" s="303" t="s">
        <v>1285</v>
      </c>
      <c r="D24" s="313" t="s">
        <v>1230</v>
      </c>
      <c r="E24" s="315" t="s">
        <v>46</v>
      </c>
      <c r="F24" s="308">
        <v>779</v>
      </c>
      <c r="G24" s="631">
        <f>F24*'Прайс-лист'!I3*(1-'Прайс-лист'!$E$3)</f>
        <v>623.20000000000005</v>
      </c>
    </row>
    <row r="25" spans="2:7" ht="15.75" customHeight="1">
      <c r="B25" s="316">
        <v>4204</v>
      </c>
      <c r="C25" s="301" t="s">
        <v>1286</v>
      </c>
      <c r="D25" s="314" t="s">
        <v>1231</v>
      </c>
      <c r="E25" s="316" t="s">
        <v>46</v>
      </c>
      <c r="F25" s="308">
        <v>1732</v>
      </c>
      <c r="G25" s="631">
        <f>F25*'Прайс-лист'!I3*(1-'Прайс-лист'!$E$3)</f>
        <v>1385.6000000000001</v>
      </c>
    </row>
    <row r="26" spans="2:7" ht="15.75" customHeight="1">
      <c r="B26" s="315">
        <v>4205</v>
      </c>
      <c r="C26" s="303" t="s">
        <v>1287</v>
      </c>
      <c r="D26" s="313" t="s">
        <v>1232</v>
      </c>
      <c r="E26" s="315" t="s">
        <v>55</v>
      </c>
      <c r="F26" s="308">
        <v>860</v>
      </c>
      <c r="G26" s="631">
        <f>F26*'Прайс-лист'!I3*(1-'Прайс-лист'!$E$3)</f>
        <v>688</v>
      </c>
    </row>
    <row r="27" spans="2:7" ht="15.75" customHeight="1">
      <c r="B27" s="316">
        <v>4206</v>
      </c>
      <c r="C27" s="301" t="s">
        <v>1288</v>
      </c>
      <c r="D27" s="314" t="s">
        <v>1233</v>
      </c>
      <c r="E27" s="316" t="s">
        <v>55</v>
      </c>
      <c r="F27" s="308">
        <v>1967</v>
      </c>
      <c r="G27" s="631">
        <f>F27*'Прайс-лист'!I3*(1-'Прайс-лист'!$E$3)</f>
        <v>1573.6000000000001</v>
      </c>
    </row>
    <row r="28" spans="2:7" ht="15.75" customHeight="1">
      <c r="B28" s="315">
        <v>4207</v>
      </c>
      <c r="C28" s="303" t="s">
        <v>1289</v>
      </c>
      <c r="D28" s="313" t="s">
        <v>1234</v>
      </c>
      <c r="E28" s="315" t="s">
        <v>141</v>
      </c>
      <c r="F28" s="308">
        <v>912</v>
      </c>
      <c r="G28" s="631">
        <f>F28*'Прайс-лист'!I3*(1-'Прайс-лист'!$E$3)</f>
        <v>729.6</v>
      </c>
    </row>
    <row r="29" spans="2:7" ht="15.75" customHeight="1">
      <c r="B29" s="316">
        <v>4208</v>
      </c>
      <c r="C29" s="301" t="s">
        <v>1290</v>
      </c>
      <c r="D29" s="314" t="s">
        <v>1235</v>
      </c>
      <c r="E29" s="316" t="s">
        <v>141</v>
      </c>
      <c r="F29" s="308">
        <v>2186</v>
      </c>
      <c r="G29" s="631">
        <f>F29*'Прайс-лист'!I3*(1-'Прайс-лист'!$E$3)</f>
        <v>1748.8000000000002</v>
      </c>
    </row>
    <row r="30" spans="2:7" ht="15.75" customHeight="1">
      <c r="B30" s="317">
        <v>4231</v>
      </c>
      <c r="C30" s="318" t="s">
        <v>1291</v>
      </c>
      <c r="D30" s="319" t="s">
        <v>1236</v>
      </c>
      <c r="E30" s="317" t="s">
        <v>142</v>
      </c>
      <c r="F30" s="320">
        <v>1005</v>
      </c>
      <c r="G30" s="631">
        <f>F30*'Прайс-лист'!I3*(1-'Прайс-лист'!$E$3)</f>
        <v>804</v>
      </c>
    </row>
    <row r="31" spans="2:7" ht="15.75" customHeight="1">
      <c r="B31" s="316">
        <v>4232</v>
      </c>
      <c r="C31" s="311" t="s">
        <v>1292</v>
      </c>
      <c r="D31" s="321" t="s">
        <v>1237</v>
      </c>
      <c r="E31" s="316" t="s">
        <v>142</v>
      </c>
      <c r="F31" s="322">
        <v>2436</v>
      </c>
      <c r="G31" s="631">
        <f>F31*'Прайс-лист'!I3*(1-'Прайс-лист'!$E$3)</f>
        <v>1948.8000000000002</v>
      </c>
    </row>
    <row r="32" spans="2:7" ht="15.75" customHeight="1">
      <c r="B32" s="316">
        <v>4233</v>
      </c>
      <c r="C32" s="311" t="s">
        <v>1293</v>
      </c>
      <c r="D32" s="321" t="s">
        <v>1238</v>
      </c>
      <c r="E32" s="316" t="s">
        <v>143</v>
      </c>
      <c r="F32" s="320">
        <v>1140</v>
      </c>
      <c r="G32" s="631">
        <f>F32*'Прайс-лист'!I3*(1-'Прайс-лист'!$E$3)</f>
        <v>912</v>
      </c>
    </row>
    <row r="33" spans="2:7" ht="15.75" customHeight="1">
      <c r="B33" s="316">
        <v>4234</v>
      </c>
      <c r="C33" s="311" t="s">
        <v>1294</v>
      </c>
      <c r="D33" s="321" t="s">
        <v>1239</v>
      </c>
      <c r="E33" s="316" t="s">
        <v>143</v>
      </c>
      <c r="F33" s="320">
        <v>2764</v>
      </c>
      <c r="G33" s="631">
        <f>F33*'Прайс-лист'!I3*(1-'Прайс-лист'!$E$3)</f>
        <v>2211.2000000000003</v>
      </c>
    </row>
    <row r="34" spans="2:7" ht="15.75" customHeight="1">
      <c r="B34" s="315">
        <v>423501</v>
      </c>
      <c r="C34" s="303" t="s">
        <v>2400</v>
      </c>
      <c r="D34" s="313" t="s">
        <v>2403</v>
      </c>
      <c r="E34" s="315" t="s">
        <v>144</v>
      </c>
      <c r="F34" s="308">
        <v>1368</v>
      </c>
      <c r="G34" s="631">
        <f>F34*'Прайс-лист'!I3*(1-'Прайс-лист'!$E$3)</f>
        <v>1094.4000000000001</v>
      </c>
    </row>
    <row r="35" spans="2:7" ht="15.75" customHeight="1">
      <c r="B35" s="316">
        <v>423601</v>
      </c>
      <c r="C35" s="301" t="s">
        <v>2401</v>
      </c>
      <c r="D35" s="314" t="s">
        <v>2402</v>
      </c>
      <c r="E35" s="316" t="s">
        <v>144</v>
      </c>
      <c r="F35" s="308">
        <v>3703</v>
      </c>
      <c r="G35" s="631">
        <f>F35*'Прайс-лист'!I3*(1-'Прайс-лист'!$E$3)</f>
        <v>2962.4</v>
      </c>
    </row>
    <row r="36" spans="2:7" ht="15.75" customHeight="1">
      <c r="B36" s="315">
        <v>4226</v>
      </c>
      <c r="C36" s="303" t="s">
        <v>1295</v>
      </c>
      <c r="D36" s="313" t="s">
        <v>1240</v>
      </c>
      <c r="E36" s="315" t="s">
        <v>145</v>
      </c>
      <c r="F36" s="308">
        <v>1601</v>
      </c>
      <c r="G36" s="631">
        <f>F36*'Прайс-лист'!I3*(1-'Прайс-лист'!$E$3)</f>
        <v>1280.8000000000002</v>
      </c>
    </row>
    <row r="37" spans="2:7" ht="15.75" customHeight="1">
      <c r="B37" s="316">
        <v>4227</v>
      </c>
      <c r="C37" s="301" t="s">
        <v>1296</v>
      </c>
      <c r="D37" s="314" t="s">
        <v>1241</v>
      </c>
      <c r="E37" s="316" t="s">
        <v>145</v>
      </c>
      <c r="F37" s="308">
        <v>4332</v>
      </c>
      <c r="G37" s="631">
        <f>F37*'Прайс-лист'!I3*(1-'Прайс-лист'!$E$3)</f>
        <v>3465.6000000000004</v>
      </c>
    </row>
    <row r="38" spans="2:7" ht="15.75" customHeight="1">
      <c r="B38" s="316">
        <v>4213</v>
      </c>
      <c r="C38" s="303" t="s">
        <v>1297</v>
      </c>
      <c r="D38" s="314" t="s">
        <v>1242</v>
      </c>
      <c r="E38" s="316" t="s">
        <v>331</v>
      </c>
      <c r="F38" s="320">
        <v>2158</v>
      </c>
      <c r="G38" s="631">
        <f>F38*'Прайс-лист'!I3*(1-'Прайс-лист'!$E$3)</f>
        <v>1726.4</v>
      </c>
    </row>
    <row r="39" spans="2:7" ht="15.75" customHeight="1">
      <c r="B39" s="315">
        <v>421301</v>
      </c>
      <c r="C39" s="301" t="s">
        <v>1419</v>
      </c>
      <c r="D39" s="313" t="s">
        <v>1243</v>
      </c>
      <c r="E39" s="316" t="s">
        <v>2404</v>
      </c>
      <c r="F39" s="308">
        <v>2716</v>
      </c>
      <c r="G39" s="631">
        <f>F39*'Прайс-лист'!I3*(1-'Прайс-лист'!$E$3)</f>
        <v>2172.8000000000002</v>
      </c>
    </row>
    <row r="40" spans="2:7" ht="15.75" customHeight="1">
      <c r="B40" s="316">
        <v>4214</v>
      </c>
      <c r="C40" s="301" t="s">
        <v>1298</v>
      </c>
      <c r="D40" s="314" t="s">
        <v>1244</v>
      </c>
      <c r="E40" s="316" t="s">
        <v>331</v>
      </c>
      <c r="F40" s="308">
        <v>6467</v>
      </c>
      <c r="G40" s="631">
        <f>F40*'Прайс-лист'!I3*(1-'Прайс-лист'!$E$3)</f>
        <v>5173.6000000000004</v>
      </c>
    </row>
    <row r="41" spans="2:7" ht="15.75" customHeight="1">
      <c r="B41" s="316">
        <v>421401</v>
      </c>
      <c r="C41" s="257" t="s">
        <v>1420</v>
      </c>
      <c r="D41" s="314" t="s">
        <v>1245</v>
      </c>
      <c r="E41" s="316" t="s">
        <v>2404</v>
      </c>
      <c r="F41" s="308">
        <v>6897</v>
      </c>
      <c r="G41" s="631">
        <f>F41*'Прайс-лист'!I3*(1-'Прайс-лист'!$E$3)</f>
        <v>5517.6</v>
      </c>
    </row>
    <row r="42" spans="2:7" ht="15.75" customHeight="1">
      <c r="B42" s="316">
        <v>421302</v>
      </c>
      <c r="C42" s="303" t="s">
        <v>1299</v>
      </c>
      <c r="D42" s="313" t="s">
        <v>1246</v>
      </c>
      <c r="E42" s="316" t="s">
        <v>2358</v>
      </c>
      <c r="F42" s="308">
        <v>2797</v>
      </c>
      <c r="G42" s="631">
        <f>F42*'Прайс-лист'!I3*(1-'Прайс-лист'!$E$3)</f>
        <v>2237.6</v>
      </c>
    </row>
    <row r="43" spans="2:7" ht="15.75" customHeight="1">
      <c r="B43" s="316">
        <v>421402</v>
      </c>
      <c r="C43" s="301" t="s">
        <v>1300</v>
      </c>
      <c r="D43" s="314" t="s">
        <v>1247</v>
      </c>
      <c r="E43" s="316" t="s">
        <v>2358</v>
      </c>
      <c r="F43" s="308">
        <v>7104</v>
      </c>
      <c r="G43" s="631">
        <f>F43*'Прайс-лист'!I3*(1-'Прайс-лист'!$E$3)</f>
        <v>5683.2000000000007</v>
      </c>
    </row>
    <row r="44" spans="2:7" ht="15.75" customHeight="1">
      <c r="B44" s="315">
        <v>421501</v>
      </c>
      <c r="C44" s="303" t="s">
        <v>1301</v>
      </c>
      <c r="D44" s="313" t="s">
        <v>1248</v>
      </c>
      <c r="E44" s="315" t="s">
        <v>2405</v>
      </c>
      <c r="F44" s="308">
        <v>3197</v>
      </c>
      <c r="G44" s="631">
        <f>F44*'Прайс-лист'!I3*(1-'Прайс-лист'!$E$3)</f>
        <v>2557.6000000000004</v>
      </c>
    </row>
    <row r="45" spans="2:7" ht="15.75" customHeight="1">
      <c r="B45" s="316">
        <v>421601</v>
      </c>
      <c r="C45" s="301" t="s">
        <v>1302</v>
      </c>
      <c r="D45" s="314" t="s">
        <v>1249</v>
      </c>
      <c r="E45" s="316" t="s">
        <v>2405</v>
      </c>
      <c r="F45" s="308">
        <v>7856</v>
      </c>
      <c r="G45" s="631">
        <f>F45*'Прайс-лист'!I3*(1-'Прайс-лист'!$E$3)</f>
        <v>6284.8</v>
      </c>
    </row>
    <row r="46" spans="2:7" ht="15.75" customHeight="1">
      <c r="B46" s="315">
        <v>4219</v>
      </c>
      <c r="C46" s="303" t="s">
        <v>1303</v>
      </c>
      <c r="D46" s="313" t="s">
        <v>1250</v>
      </c>
      <c r="E46" s="315" t="s">
        <v>214</v>
      </c>
      <c r="F46" s="308">
        <v>1416</v>
      </c>
      <c r="G46" s="631">
        <f>F46*'Прайс-лист'!I3*(1-'Прайс-лист'!$E$3)</f>
        <v>1132.8</v>
      </c>
    </row>
    <row r="47" spans="2:7" ht="15.75" customHeight="1">
      <c r="B47" s="316">
        <v>4228</v>
      </c>
      <c r="C47" s="301" t="s">
        <v>1304</v>
      </c>
      <c r="D47" s="314" t="s">
        <v>1251</v>
      </c>
      <c r="E47" s="316" t="s">
        <v>214</v>
      </c>
      <c r="F47" s="308">
        <v>2859</v>
      </c>
      <c r="G47" s="631">
        <f>F47*'Прайс-лист'!I3*(1-'Прайс-лист'!$E$3)</f>
        <v>2287.2000000000003</v>
      </c>
    </row>
    <row r="48" spans="2:7" ht="15.75" customHeight="1">
      <c r="B48" s="316">
        <v>4222</v>
      </c>
      <c r="C48" s="301" t="s">
        <v>1305</v>
      </c>
      <c r="D48" s="314" t="s">
        <v>1252</v>
      </c>
      <c r="E48" s="316" t="s">
        <v>215</v>
      </c>
      <c r="F48" s="308">
        <v>1582</v>
      </c>
      <c r="G48" s="631">
        <f>F48*'Прайс-лист'!I3*(1-'Прайс-лист'!$E$3)</f>
        <v>1265.6000000000001</v>
      </c>
    </row>
    <row r="49" spans="2:7" ht="15.75" customHeight="1">
      <c r="B49" s="316">
        <v>4229</v>
      </c>
      <c r="C49" s="301" t="s">
        <v>1306</v>
      </c>
      <c r="D49" s="314" t="s">
        <v>1253</v>
      </c>
      <c r="E49" s="316" t="s">
        <v>215</v>
      </c>
      <c r="F49" s="308">
        <v>3222</v>
      </c>
      <c r="G49" s="631">
        <f>F49*'Прайс-лист'!I3*(1-'Прайс-лист'!$E$3)</f>
        <v>2577.6000000000004</v>
      </c>
    </row>
    <row r="50" spans="2:7" ht="15.75" customHeight="1">
      <c r="B50" s="315">
        <v>4225</v>
      </c>
      <c r="C50" s="303" t="s">
        <v>1307</v>
      </c>
      <c r="D50" s="313" t="s">
        <v>1254</v>
      </c>
      <c r="E50" s="316" t="s">
        <v>216</v>
      </c>
      <c r="F50" s="308">
        <v>2362</v>
      </c>
      <c r="G50" s="631">
        <f>F50*'Прайс-лист'!I3*(1-'Прайс-лист'!$E$3)</f>
        <v>1889.6000000000001</v>
      </c>
    </row>
    <row r="51" spans="2:7" ht="15.75" customHeight="1">
      <c r="B51" s="316">
        <v>4230</v>
      </c>
      <c r="C51" s="301" t="s">
        <v>1308</v>
      </c>
      <c r="D51" s="314" t="s">
        <v>1255</v>
      </c>
      <c r="E51" s="316" t="s">
        <v>216</v>
      </c>
      <c r="F51" s="308">
        <v>4898</v>
      </c>
      <c r="G51" s="631">
        <f>F51*'Прайс-лист'!I3*(1-'Прайс-лист'!$E$3)</f>
        <v>3918.4</v>
      </c>
    </row>
    <row r="52" spans="2:7" ht="15.75" customHeight="1">
      <c r="B52" s="355">
        <v>4235</v>
      </c>
      <c r="C52" s="356" t="s">
        <v>1909</v>
      </c>
      <c r="D52" s="356" t="s">
        <v>1905</v>
      </c>
      <c r="E52" s="316" t="s">
        <v>2406</v>
      </c>
      <c r="F52" s="308">
        <v>3356</v>
      </c>
      <c r="G52" s="631">
        <f>F52*'Прайс-лист'!I3*(1-'Прайс-лист'!$E$3)</f>
        <v>2684.8</v>
      </c>
    </row>
    <row r="53" spans="2:7" ht="15.75" customHeight="1">
      <c r="B53" s="355">
        <v>4236</v>
      </c>
      <c r="C53" s="356" t="s">
        <v>1910</v>
      </c>
      <c r="D53" s="356" t="s">
        <v>1906</v>
      </c>
      <c r="E53" s="316" t="s">
        <v>2406</v>
      </c>
      <c r="F53" s="308">
        <v>8249</v>
      </c>
      <c r="G53" s="631">
        <f>F53*'Прайс-лист'!I3*(1-'Прайс-лист'!$E$3)</f>
        <v>6599.2000000000007</v>
      </c>
    </row>
    <row r="54" spans="2:7" ht="15.75" customHeight="1">
      <c r="B54" s="355">
        <v>4237</v>
      </c>
      <c r="C54" s="356" t="s">
        <v>1911</v>
      </c>
      <c r="D54" s="356" t="s">
        <v>1907</v>
      </c>
      <c r="E54" s="316" t="s">
        <v>2407</v>
      </c>
      <c r="F54" s="308">
        <v>2477</v>
      </c>
      <c r="G54" s="631">
        <f>F54*'Прайс-лист'!I3*(1-'Прайс-лист'!$E$3)</f>
        <v>1981.6000000000001</v>
      </c>
    </row>
    <row r="55" spans="2:7" ht="15.75" customHeight="1">
      <c r="B55" s="355">
        <v>423701</v>
      </c>
      <c r="C55" s="356" t="s">
        <v>1912</v>
      </c>
      <c r="D55" s="356" t="s">
        <v>1908</v>
      </c>
      <c r="E55" s="316" t="s">
        <v>2407</v>
      </c>
      <c r="F55" s="308">
        <v>5039</v>
      </c>
      <c r="G55" s="631">
        <f>F55*'Прайс-лист'!I3*(1-'Прайс-лист'!$E$3)</f>
        <v>4031.2000000000003</v>
      </c>
    </row>
    <row r="56" spans="2:7" ht="15.75" customHeight="1">
      <c r="B56" s="316">
        <v>4250</v>
      </c>
      <c r="C56" s="311" t="s">
        <v>1309</v>
      </c>
      <c r="D56" s="312" t="s">
        <v>1256</v>
      </c>
      <c r="E56" s="316"/>
      <c r="F56" s="308">
        <v>10</v>
      </c>
      <c r="G56" s="631">
        <f>F56*'Прайс-лист'!I3*(1-'Прайс-лист'!$E$3)</f>
        <v>8</v>
      </c>
    </row>
    <row r="57" spans="2:7" ht="15.75" customHeight="1">
      <c r="B57" s="315">
        <v>4251</v>
      </c>
      <c r="C57" s="309" t="s">
        <v>1310</v>
      </c>
      <c r="D57" s="310" t="s">
        <v>1257</v>
      </c>
      <c r="E57" s="315"/>
      <c r="F57" s="322">
        <v>10</v>
      </c>
      <c r="G57" s="631">
        <f>F57*'Прайс-лист'!I3*(1-'Прайс-лист'!$E$3)</f>
        <v>8</v>
      </c>
    </row>
    <row r="58" spans="2:7" ht="15.75" customHeight="1">
      <c r="B58" s="316">
        <v>425001</v>
      </c>
      <c r="C58" s="311" t="s">
        <v>1418</v>
      </c>
      <c r="D58" s="312" t="s">
        <v>1258</v>
      </c>
      <c r="E58" s="316"/>
      <c r="F58" s="320">
        <v>10</v>
      </c>
      <c r="G58" s="631">
        <f>F58*'Прайс-лист'!I3*(1-'Прайс-лист'!$E$3)</f>
        <v>8</v>
      </c>
    </row>
    <row r="59" spans="2:7" ht="15.75" customHeight="1">
      <c r="B59" s="316">
        <v>425002</v>
      </c>
      <c r="C59" s="311" t="s">
        <v>1311</v>
      </c>
      <c r="D59" s="312" t="s">
        <v>1259</v>
      </c>
      <c r="E59" s="316"/>
      <c r="F59" s="320">
        <v>10</v>
      </c>
      <c r="G59" s="631">
        <f>F59*'Прайс-лист'!I3*(1-'Прайс-лист'!$E$3)</f>
        <v>8</v>
      </c>
    </row>
    <row r="60" spans="2:7" ht="15.75" customHeight="1">
      <c r="B60" s="316">
        <v>4252</v>
      </c>
      <c r="C60" s="311" t="s">
        <v>1312</v>
      </c>
      <c r="D60" s="312" t="s">
        <v>1260</v>
      </c>
      <c r="E60" s="316"/>
      <c r="F60" s="308">
        <v>23</v>
      </c>
      <c r="G60" s="631">
        <f>F60*'Прайс-лист'!I3*(1-'Прайс-лист'!$E$3)</f>
        <v>18.400000000000002</v>
      </c>
    </row>
    <row r="61" spans="2:7" ht="15.75" customHeight="1">
      <c r="B61" s="315">
        <v>4253</v>
      </c>
      <c r="C61" s="309" t="s">
        <v>1313</v>
      </c>
      <c r="D61" s="310" t="s">
        <v>1261</v>
      </c>
      <c r="E61" s="315"/>
      <c r="F61" s="322">
        <v>23</v>
      </c>
      <c r="G61" s="631">
        <f>F61*'Прайс-лист'!I3*(1-'Прайс-лист'!$E$3)</f>
        <v>18.400000000000002</v>
      </c>
    </row>
    <row r="62" spans="2:7" ht="15.75" customHeight="1">
      <c r="B62" s="316">
        <v>4254</v>
      </c>
      <c r="C62" s="311" t="s">
        <v>1314</v>
      </c>
      <c r="D62" s="312" t="s">
        <v>1262</v>
      </c>
      <c r="E62" s="316" t="s">
        <v>566</v>
      </c>
      <c r="F62" s="320">
        <v>9</v>
      </c>
      <c r="G62" s="631">
        <f>F62*'Прайс-лист'!I3*(1-'Прайс-лист'!$E$3)</f>
        <v>7.2</v>
      </c>
    </row>
    <row r="63" spans="2:7" ht="15.75" customHeight="1">
      <c r="B63" s="315">
        <v>4255</v>
      </c>
      <c r="C63" s="309" t="s">
        <v>1315</v>
      </c>
      <c r="D63" s="310" t="s">
        <v>1263</v>
      </c>
      <c r="E63" s="315" t="s">
        <v>550</v>
      </c>
      <c r="F63" s="308">
        <v>10</v>
      </c>
      <c r="G63" s="631">
        <f>F63*'Прайс-лист'!I3*(1-'Прайс-лист'!$E$3)</f>
        <v>8</v>
      </c>
    </row>
    <row r="64" spans="2:7" ht="15.75" customHeight="1">
      <c r="B64" s="316">
        <v>425401</v>
      </c>
      <c r="C64" s="311" t="s">
        <v>1316</v>
      </c>
      <c r="D64" s="312" t="s">
        <v>1264</v>
      </c>
      <c r="E64" s="316" t="s">
        <v>566</v>
      </c>
      <c r="F64" s="308">
        <v>17</v>
      </c>
      <c r="G64" s="631">
        <f>F64*'Прайс-лист'!I3*(1-'Прайс-лист'!$E$3)</f>
        <v>13.600000000000001</v>
      </c>
    </row>
    <row r="65" spans="2:7" ht="15.75" customHeight="1">
      <c r="B65" s="315">
        <v>425501</v>
      </c>
      <c r="C65" s="309" t="s">
        <v>1317</v>
      </c>
      <c r="D65" s="310" t="s">
        <v>1265</v>
      </c>
      <c r="E65" s="315" t="s">
        <v>550</v>
      </c>
      <c r="F65" s="308">
        <v>19</v>
      </c>
      <c r="G65" s="631">
        <f>F65*'Прайс-лист'!I3*(1-'Прайс-лист'!$E$3)</f>
        <v>15.200000000000001</v>
      </c>
    </row>
    <row r="66" spans="2:7" ht="15.75" customHeight="1">
      <c r="B66" s="316">
        <v>4256</v>
      </c>
      <c r="C66" s="301" t="s">
        <v>1318</v>
      </c>
      <c r="D66" s="314" t="s">
        <v>1266</v>
      </c>
      <c r="E66" s="316"/>
      <c r="F66" s="308">
        <v>4</v>
      </c>
      <c r="G66" s="631">
        <f>F66*'Прайс-лист'!I3*(1-'Прайс-лист'!$E$3)</f>
        <v>3.2</v>
      </c>
    </row>
    <row r="67" spans="2:7" ht="15.75" customHeight="1">
      <c r="B67" s="315">
        <v>4257</v>
      </c>
      <c r="C67" s="309" t="s">
        <v>1319</v>
      </c>
      <c r="D67" s="310" t="s">
        <v>1267</v>
      </c>
      <c r="E67" s="315"/>
      <c r="F67" s="308">
        <v>4</v>
      </c>
      <c r="G67" s="631">
        <f>F67*'Прайс-лист'!I3*(1-'Прайс-лист'!$E$3)</f>
        <v>3.2</v>
      </c>
    </row>
    <row r="68" spans="2:7" ht="15.75" customHeight="1">
      <c r="B68" s="316">
        <v>4258</v>
      </c>
      <c r="C68" s="301" t="s">
        <v>1320</v>
      </c>
      <c r="D68" s="314" t="s">
        <v>1268</v>
      </c>
      <c r="E68" s="316"/>
      <c r="F68" s="308">
        <v>4</v>
      </c>
      <c r="G68" s="631">
        <f>F68*'Прайс-лист'!I3*(1-'Прайс-лист'!$E$3)</f>
        <v>3.2</v>
      </c>
    </row>
    <row r="69" spans="2:7" ht="15.75" customHeight="1">
      <c r="B69" s="315">
        <v>4259</v>
      </c>
      <c r="C69" s="303" t="s">
        <v>1321</v>
      </c>
      <c r="D69" s="313" t="s">
        <v>1269</v>
      </c>
      <c r="E69" s="315"/>
      <c r="F69" s="308">
        <v>16</v>
      </c>
      <c r="G69" s="631">
        <f>F69*'Прайс-лист'!I3*(1-'Прайс-лист'!$E$3)</f>
        <v>12.8</v>
      </c>
    </row>
    <row r="70" spans="2:7" ht="15.75" customHeight="1">
      <c r="B70" s="316">
        <v>4260</v>
      </c>
      <c r="C70" s="301" t="s">
        <v>1322</v>
      </c>
      <c r="D70" s="314" t="s">
        <v>1270</v>
      </c>
      <c r="E70" s="316"/>
      <c r="F70" s="308">
        <v>23</v>
      </c>
      <c r="G70" s="631">
        <f>F70*'Прайс-лист'!I3*(1-'Прайс-лист'!$E$3)</f>
        <v>18.400000000000002</v>
      </c>
    </row>
    <row r="71" spans="2:7" ht="15.75" customHeight="1">
      <c r="B71" s="315">
        <v>4261</v>
      </c>
      <c r="C71" s="303" t="s">
        <v>1323</v>
      </c>
      <c r="D71" s="313" t="s">
        <v>1271</v>
      </c>
      <c r="E71" s="315"/>
      <c r="F71" s="308">
        <v>10</v>
      </c>
      <c r="G71" s="631">
        <f>F71*'Прайс-лист'!I3*(1-'Прайс-лист'!$E$3)</f>
        <v>8</v>
      </c>
    </row>
    <row r="72" spans="2:7" ht="15.75" customHeight="1">
      <c r="B72" s="316">
        <v>4262</v>
      </c>
      <c r="C72" s="301" t="s">
        <v>1324</v>
      </c>
      <c r="D72" s="314" t="s">
        <v>1272</v>
      </c>
      <c r="E72" s="316"/>
      <c r="F72" s="308">
        <v>13</v>
      </c>
      <c r="G72" s="631">
        <f>F72*'Прайс-лист'!I3*(1-'Прайс-лист'!$E$3)</f>
        <v>10.4</v>
      </c>
    </row>
    <row r="73" spans="2:7" ht="15.75" customHeight="1">
      <c r="B73" s="315">
        <v>4263</v>
      </c>
      <c r="C73" s="303" t="s">
        <v>1325</v>
      </c>
      <c r="D73" s="313" t="s">
        <v>1273</v>
      </c>
      <c r="E73" s="315" t="s">
        <v>567</v>
      </c>
      <c r="F73" s="308">
        <v>10</v>
      </c>
      <c r="G73" s="631">
        <f>F73*'Прайс-лист'!I3*(1-'Прайс-лист'!$E$3)</f>
        <v>8</v>
      </c>
    </row>
    <row r="74" spans="2:7" ht="15.75" customHeight="1">
      <c r="B74" s="316">
        <v>4264</v>
      </c>
      <c r="C74" s="301" t="s">
        <v>1326</v>
      </c>
      <c r="D74" s="314" t="s">
        <v>1274</v>
      </c>
      <c r="E74" s="316" t="s">
        <v>568</v>
      </c>
      <c r="F74" s="308">
        <v>14</v>
      </c>
      <c r="G74" s="631">
        <f>F74*'Прайс-лист'!I3*(1-'Прайс-лист'!$E$3)</f>
        <v>11.200000000000001</v>
      </c>
    </row>
    <row r="75" spans="2:7" ht="15.75" customHeight="1">
      <c r="B75" s="315">
        <v>4265</v>
      </c>
      <c r="C75" s="303" t="s">
        <v>1327</v>
      </c>
      <c r="D75" s="313" t="s">
        <v>1275</v>
      </c>
      <c r="E75" s="315"/>
      <c r="F75" s="308">
        <v>17</v>
      </c>
      <c r="G75" s="631">
        <f>F75*'Прайс-лист'!I3*(1-'Прайс-лист'!$E$3)</f>
        <v>13.600000000000001</v>
      </c>
    </row>
    <row r="76" spans="2:7" ht="15.75" customHeight="1">
      <c r="B76" s="316">
        <v>4266</v>
      </c>
      <c r="C76" s="301" t="s">
        <v>1328</v>
      </c>
      <c r="D76" s="314" t="s">
        <v>1276</v>
      </c>
      <c r="E76" s="316" t="s">
        <v>569</v>
      </c>
      <c r="F76" s="308">
        <v>3</v>
      </c>
      <c r="G76" s="631">
        <f>F76*'Прайс-лист'!I3*(1-'Прайс-лист'!$E$3)</f>
        <v>2.4000000000000004</v>
      </c>
    </row>
    <row r="77" spans="2:7" ht="15.75" customHeight="1">
      <c r="B77" s="315">
        <v>4267</v>
      </c>
      <c r="C77" s="303" t="s">
        <v>1329</v>
      </c>
      <c r="D77" s="313" t="s">
        <v>1277</v>
      </c>
      <c r="E77" s="315"/>
      <c r="F77" s="308">
        <v>32</v>
      </c>
      <c r="G77" s="631">
        <f>F77*'Прайс-лист'!I3*(1-'Прайс-лист'!$E$3)</f>
        <v>25.6</v>
      </c>
    </row>
    <row r="78" spans="2:7" ht="15.75" customHeight="1">
      <c r="B78" s="316">
        <v>4268</v>
      </c>
      <c r="C78" s="301" t="s">
        <v>2408</v>
      </c>
      <c r="D78" s="314" t="s">
        <v>2416</v>
      </c>
      <c r="E78" s="316" t="s">
        <v>569</v>
      </c>
      <c r="F78" s="308">
        <v>12</v>
      </c>
      <c r="G78" s="631">
        <f>F78*'Прайс-лист'!I3*(1-'Прайс-лист'!$E$3)</f>
        <v>9.6000000000000014</v>
      </c>
    </row>
    <row r="79" spans="2:7" ht="15.75" customHeight="1">
      <c r="B79" s="315">
        <v>4269</v>
      </c>
      <c r="C79" s="303" t="s">
        <v>2409</v>
      </c>
      <c r="D79" s="313" t="s">
        <v>2417</v>
      </c>
      <c r="E79" s="315" t="s">
        <v>569</v>
      </c>
      <c r="F79" s="308">
        <v>19</v>
      </c>
      <c r="G79" s="631">
        <f>F79*'Прайс-лист'!I3*(1-'Прайс-лист'!$E$3)</f>
        <v>15.200000000000001</v>
      </c>
    </row>
    <row r="80" spans="2:7" ht="15.75" customHeight="1">
      <c r="B80" s="316">
        <v>4270</v>
      </c>
      <c r="C80" s="301" t="s">
        <v>2410</v>
      </c>
      <c r="D80" s="314" t="s">
        <v>2418</v>
      </c>
      <c r="E80" s="316" t="s">
        <v>569</v>
      </c>
      <c r="F80" s="331">
        <v>21</v>
      </c>
      <c r="G80" s="631">
        <f>F80*'Прайс-лист'!I3*(1-'Прайс-лист'!$E$3)</f>
        <v>16.8</v>
      </c>
    </row>
    <row r="81" spans="2:7" ht="15.75" customHeight="1">
      <c r="B81" s="315">
        <v>4271</v>
      </c>
      <c r="C81" s="303" t="s">
        <v>2411</v>
      </c>
      <c r="D81" s="313" t="s">
        <v>2419</v>
      </c>
      <c r="E81" s="315" t="s">
        <v>569</v>
      </c>
      <c r="F81" s="308">
        <v>40</v>
      </c>
      <c r="G81" s="631">
        <f>F81*'Прайс-лист'!I3*(1-'Прайс-лист'!$E$3)</f>
        <v>32</v>
      </c>
    </row>
    <row r="82" spans="2:7" ht="15.75" customHeight="1">
      <c r="B82" s="316">
        <v>4272</v>
      </c>
      <c r="C82" s="301" t="s">
        <v>2412</v>
      </c>
      <c r="D82" s="314" t="s">
        <v>2420</v>
      </c>
      <c r="E82" s="316" t="s">
        <v>569</v>
      </c>
      <c r="F82" s="308">
        <v>136</v>
      </c>
      <c r="G82" s="631">
        <f>F82*'Прайс-лист'!I3*(1-'Прайс-лист'!$E$3)</f>
        <v>108.80000000000001</v>
      </c>
    </row>
    <row r="83" spans="2:7" ht="15.75" customHeight="1">
      <c r="B83" s="315">
        <v>427401</v>
      </c>
      <c r="C83" s="299" t="s">
        <v>2413</v>
      </c>
      <c r="D83" s="323" t="s">
        <v>2421</v>
      </c>
      <c r="E83" s="315"/>
      <c r="F83" s="308">
        <v>105</v>
      </c>
      <c r="G83" s="631">
        <f>F83*'Прайс-лист'!I3*(1-'Прайс-лист'!$E$3)</f>
        <v>84</v>
      </c>
    </row>
    <row r="84" spans="2:7" ht="15.75" customHeight="1">
      <c r="B84" s="316">
        <v>427202</v>
      </c>
      <c r="C84" s="301" t="s">
        <v>2414</v>
      </c>
      <c r="D84" s="314" t="s">
        <v>2422</v>
      </c>
      <c r="E84" s="316"/>
      <c r="F84" s="308">
        <v>86</v>
      </c>
      <c r="G84" s="631">
        <f>F84*'Прайс-лист'!I3*(1-'Прайс-лист'!$E$3)</f>
        <v>68.8</v>
      </c>
    </row>
    <row r="85" spans="2:7" ht="15.75" customHeight="1">
      <c r="B85" s="316">
        <v>427203</v>
      </c>
      <c r="C85" s="301" t="s">
        <v>2415</v>
      </c>
      <c r="D85" s="314" t="s">
        <v>2423</v>
      </c>
      <c r="E85" s="316"/>
      <c r="F85" s="308">
        <v>57</v>
      </c>
      <c r="G85" s="631">
        <f>F85*'Прайс-лист'!I3*(1-'Прайс-лист'!$E$3)</f>
        <v>45.6</v>
      </c>
    </row>
    <row r="86" spans="2:7" ht="15.75" customHeight="1">
      <c r="B86" s="315">
        <v>4273</v>
      </c>
      <c r="C86" s="303" t="s">
        <v>1330</v>
      </c>
      <c r="D86" s="313" t="s">
        <v>1278</v>
      </c>
      <c r="E86" s="324"/>
      <c r="F86" s="308">
        <v>19</v>
      </c>
      <c r="G86" s="631">
        <f>F86*'Прайс-лист'!I3*(1-'Прайс-лист'!$E$3)</f>
        <v>15.200000000000001</v>
      </c>
    </row>
    <row r="87" spans="2:7" ht="15.75" customHeight="1">
      <c r="B87" s="316">
        <v>4274</v>
      </c>
      <c r="C87" s="301" t="s">
        <v>1331</v>
      </c>
      <c r="D87" s="314" t="s">
        <v>1279</v>
      </c>
      <c r="E87" s="316"/>
      <c r="F87" s="308">
        <v>37</v>
      </c>
      <c r="G87" s="631">
        <f>F87*'Прайс-лист'!I3*(1-'Прайс-лист'!$E$3)</f>
        <v>29.6</v>
      </c>
    </row>
    <row r="88" spans="2:7" ht="14.25">
      <c r="B88" s="316">
        <v>4275</v>
      </c>
      <c r="C88" s="301" t="s">
        <v>1332</v>
      </c>
      <c r="D88" s="314" t="s">
        <v>1280</v>
      </c>
      <c r="E88" s="316"/>
      <c r="F88" s="308">
        <v>6</v>
      </c>
      <c r="G88" s="631">
        <f>F88*'Прайс-лист'!I3*(1-'Прайс-лист'!$E$3)</f>
        <v>4.8000000000000007</v>
      </c>
    </row>
    <row r="89" spans="2:7" ht="15.75" customHeight="1">
      <c r="B89" s="316">
        <v>4276</v>
      </c>
      <c r="C89" s="311" t="s">
        <v>1333</v>
      </c>
      <c r="D89" s="321" t="s">
        <v>1281</v>
      </c>
      <c r="E89" s="316"/>
      <c r="F89" s="308">
        <v>18</v>
      </c>
      <c r="G89" s="631">
        <f>F89*'Прайс-лист'!I3*(1-'Прайс-лист'!$E$3)</f>
        <v>14.4</v>
      </c>
    </row>
    <row r="90" spans="2:7" ht="15.75" customHeight="1">
      <c r="B90" s="317">
        <v>4277</v>
      </c>
      <c r="C90" s="325" t="s">
        <v>1334</v>
      </c>
      <c r="D90" s="258" t="s">
        <v>1282</v>
      </c>
      <c r="E90" s="317"/>
      <c r="F90" s="322">
        <v>4</v>
      </c>
      <c r="G90" s="629">
        <f>F90*'Прайс-лист'!I3*(1-'Прайс-лист'!$E$3)</f>
        <v>3.2</v>
      </c>
    </row>
    <row r="91" spans="2:7" ht="15.75" customHeight="1">
      <c r="B91" s="316">
        <v>4281</v>
      </c>
      <c r="C91" s="311" t="s">
        <v>137</v>
      </c>
      <c r="D91" s="321" t="s">
        <v>1283</v>
      </c>
      <c r="E91" s="316" t="s">
        <v>224</v>
      </c>
      <c r="F91" s="320">
        <v>71</v>
      </c>
      <c r="G91" s="635">
        <f>F91*'Прайс-лист'!I3*(1-'Прайс-лист'!$E$3)</f>
        <v>56.800000000000004</v>
      </c>
    </row>
    <row r="92" spans="2:7" ht="15.75" customHeight="1">
      <c r="B92" s="317">
        <v>4286</v>
      </c>
      <c r="C92" s="309" t="s">
        <v>1930</v>
      </c>
      <c r="D92" s="319" t="s">
        <v>2424</v>
      </c>
      <c r="E92" s="316"/>
      <c r="F92" s="320">
        <v>7</v>
      </c>
      <c r="G92" s="635">
        <f>F92*'Прайс-лист'!I3*(1-'Прайс-лист'!$E$3)</f>
        <v>5.6000000000000005</v>
      </c>
    </row>
    <row r="93" spans="2:7" ht="15.75" customHeight="1">
      <c r="B93" s="355">
        <v>4288</v>
      </c>
      <c r="C93" s="585" t="s">
        <v>2426</v>
      </c>
      <c r="D93" s="588" t="s">
        <v>2425</v>
      </c>
      <c r="E93" s="316"/>
      <c r="F93" s="320">
        <v>1</v>
      </c>
      <c r="G93" s="631">
        <f>F93*'Прайс-лист'!I3*(1-'Прайс-лист'!$E$3)</f>
        <v>0.8</v>
      </c>
    </row>
    <row r="94" spans="2:7" ht="15.75" customHeight="1" thickBot="1">
      <c r="B94" s="565"/>
      <c r="C94" s="575" t="s">
        <v>570</v>
      </c>
      <c r="D94" s="566" t="s">
        <v>1441</v>
      </c>
      <c r="E94" s="575"/>
      <c r="F94" s="589"/>
      <c r="G94" s="634"/>
    </row>
    <row r="95" spans="2:7" ht="15.75" customHeight="1">
      <c r="B95" s="304">
        <v>4301</v>
      </c>
      <c r="C95" s="305" t="s">
        <v>571</v>
      </c>
      <c r="D95" s="326" t="s">
        <v>1335</v>
      </c>
      <c r="E95" s="304" t="s">
        <v>18</v>
      </c>
      <c r="F95" s="308">
        <v>721</v>
      </c>
      <c r="G95" s="631">
        <f>F95*'Прайс-лист'!I3*(1-'Прайс-лист'!$E$3)</f>
        <v>576.80000000000007</v>
      </c>
    </row>
    <row r="96" spans="2:7" ht="15.75" customHeight="1">
      <c r="B96" s="302">
        <v>4302</v>
      </c>
      <c r="C96" s="303" t="s">
        <v>572</v>
      </c>
      <c r="D96" s="313" t="s">
        <v>1336</v>
      </c>
      <c r="E96" s="302" t="s">
        <v>46</v>
      </c>
      <c r="F96" s="308">
        <v>828</v>
      </c>
      <c r="G96" s="631">
        <f>F96*'Прайс-лист'!I3*(1-'Прайс-лист'!$E$3)</f>
        <v>662.40000000000009</v>
      </c>
    </row>
    <row r="97" spans="2:7" ht="15.75" customHeight="1">
      <c r="B97" s="300">
        <v>4303</v>
      </c>
      <c r="C97" s="301" t="s">
        <v>573</v>
      </c>
      <c r="D97" s="314" t="s">
        <v>1337</v>
      </c>
      <c r="E97" s="300" t="s">
        <v>55</v>
      </c>
      <c r="F97" s="308">
        <v>1006</v>
      </c>
      <c r="G97" s="631">
        <f>F97*'Прайс-лист'!I3*(1-'Прайс-лист'!$E$3)</f>
        <v>804.80000000000007</v>
      </c>
    </row>
    <row r="98" spans="2:7" ht="15.75" customHeight="1">
      <c r="B98" s="302">
        <v>4304</v>
      </c>
      <c r="C98" s="303" t="s">
        <v>574</v>
      </c>
      <c r="D98" s="313" t="s">
        <v>1338</v>
      </c>
      <c r="E98" s="302" t="s">
        <v>150</v>
      </c>
      <c r="F98" s="308">
        <v>1122</v>
      </c>
      <c r="G98" s="631">
        <f>F98*'Прайс-лист'!I3*(1-'Прайс-лист'!$E$3)</f>
        <v>897.6</v>
      </c>
    </row>
    <row r="99" spans="2:7" ht="15.75" customHeight="1">
      <c r="B99" s="300">
        <v>4305</v>
      </c>
      <c r="C99" s="301" t="s">
        <v>575</v>
      </c>
      <c r="D99" s="314" t="s">
        <v>1339</v>
      </c>
      <c r="E99" s="300" t="s">
        <v>55</v>
      </c>
      <c r="F99" s="308">
        <v>1061</v>
      </c>
      <c r="G99" s="631">
        <f>F99*'Прайс-лист'!I3*(1-'Прайс-лист'!$E$3)</f>
        <v>848.80000000000007</v>
      </c>
    </row>
    <row r="100" spans="2:7" ht="15.75" customHeight="1">
      <c r="B100" s="302">
        <v>4306</v>
      </c>
      <c r="C100" s="303" t="s">
        <v>576</v>
      </c>
      <c r="D100" s="313" t="s">
        <v>1340</v>
      </c>
      <c r="E100" s="302" t="s">
        <v>150</v>
      </c>
      <c r="F100" s="308">
        <v>1195</v>
      </c>
      <c r="G100" s="631">
        <f>F100*'Прайс-лист'!I3*(1-'Прайс-лист'!$E$3)</f>
        <v>956</v>
      </c>
    </row>
    <row r="101" spans="2:7" ht="15.75" customHeight="1">
      <c r="B101" s="300">
        <v>4326</v>
      </c>
      <c r="C101" s="311" t="s">
        <v>577</v>
      </c>
      <c r="D101" s="321" t="s">
        <v>1341</v>
      </c>
      <c r="E101" s="300" t="s">
        <v>142</v>
      </c>
      <c r="F101" s="320">
        <v>2091</v>
      </c>
      <c r="G101" s="631">
        <f>F101*'Прайс-лист'!I3*(1-'Прайс-лист'!$E$3)</f>
        <v>1672.8000000000002</v>
      </c>
    </row>
    <row r="102" spans="2:7" ht="15.75" customHeight="1">
      <c r="B102" s="300">
        <v>4327</v>
      </c>
      <c r="C102" s="311" t="s">
        <v>578</v>
      </c>
      <c r="D102" s="321" t="s">
        <v>1342</v>
      </c>
      <c r="E102" s="300" t="s">
        <v>151</v>
      </c>
      <c r="F102" s="308">
        <v>2163</v>
      </c>
      <c r="G102" s="631">
        <f>F102*'Прайс-лист'!I3*(1-'Прайс-лист'!$E$3)</f>
        <v>1730.4</v>
      </c>
    </row>
    <row r="103" spans="2:7" ht="15.75" customHeight="1">
      <c r="B103" s="302">
        <v>4328</v>
      </c>
      <c r="C103" s="309" t="s">
        <v>579</v>
      </c>
      <c r="D103" s="327" t="s">
        <v>1343</v>
      </c>
      <c r="E103" s="302" t="s">
        <v>157</v>
      </c>
      <c r="F103" s="308">
        <v>2205</v>
      </c>
      <c r="G103" s="631">
        <f>F103*'Прайс-лист'!I3*(1-'Прайс-лист'!$E$3)</f>
        <v>1764</v>
      </c>
    </row>
    <row r="104" spans="2:7" ht="15.75" customHeight="1">
      <c r="B104" s="300">
        <v>4329</v>
      </c>
      <c r="C104" s="311" t="s">
        <v>580</v>
      </c>
      <c r="D104" s="321" t="s">
        <v>1344</v>
      </c>
      <c r="E104" s="300" t="s">
        <v>143</v>
      </c>
      <c r="F104" s="320">
        <v>2512</v>
      </c>
      <c r="G104" s="631">
        <f>F104*'Прайс-лист'!I3*(1-'Прайс-лист'!$E$3)</f>
        <v>2009.6000000000001</v>
      </c>
    </row>
    <row r="105" spans="2:7" ht="15.75" customHeight="1">
      <c r="B105" s="302">
        <v>4330</v>
      </c>
      <c r="C105" s="309" t="s">
        <v>581</v>
      </c>
      <c r="D105" s="327" t="s">
        <v>1345</v>
      </c>
      <c r="E105" s="302" t="s">
        <v>152</v>
      </c>
      <c r="F105" s="308">
        <v>2598</v>
      </c>
      <c r="G105" s="631">
        <f>F105*'Прайс-лист'!I3*(1-'Прайс-лист'!$E$3)</f>
        <v>2078.4</v>
      </c>
    </row>
    <row r="106" spans="2:7" ht="15.75" customHeight="1">
      <c r="B106" s="300">
        <v>4331</v>
      </c>
      <c r="C106" s="311" t="s">
        <v>582</v>
      </c>
      <c r="D106" s="321" t="s">
        <v>1346</v>
      </c>
      <c r="E106" s="300" t="s">
        <v>158</v>
      </c>
      <c r="F106" s="308">
        <v>2650</v>
      </c>
      <c r="G106" s="631">
        <f>F106*'Прайс-лист'!I3*(1-'Прайс-лист'!$E$3)</f>
        <v>2120</v>
      </c>
    </row>
    <row r="107" spans="2:7" ht="15.75" customHeight="1">
      <c r="B107" s="302">
        <v>4332</v>
      </c>
      <c r="C107" s="303" t="s">
        <v>583</v>
      </c>
      <c r="D107" s="313" t="s">
        <v>1347</v>
      </c>
      <c r="E107" s="302" t="s">
        <v>144</v>
      </c>
      <c r="F107" s="308">
        <v>3045</v>
      </c>
      <c r="G107" s="631">
        <f>F107*'Прайс-лист'!I3*(1-'Прайс-лист'!$E$3)</f>
        <v>2436</v>
      </c>
    </row>
    <row r="108" spans="2:7" ht="15.75" customHeight="1">
      <c r="B108" s="300">
        <v>4333</v>
      </c>
      <c r="C108" s="301" t="s">
        <v>584</v>
      </c>
      <c r="D108" s="314" t="s">
        <v>1348</v>
      </c>
      <c r="E108" s="300" t="s">
        <v>159</v>
      </c>
      <c r="F108" s="308">
        <v>3187</v>
      </c>
      <c r="G108" s="631">
        <f>F108*'Прайс-лист'!I3*(1-'Прайс-лист'!$E$3)</f>
        <v>2549.6000000000004</v>
      </c>
    </row>
    <row r="109" spans="2:7" ht="15.75" customHeight="1">
      <c r="B109" s="300">
        <v>4334</v>
      </c>
      <c r="C109" s="301" t="s">
        <v>585</v>
      </c>
      <c r="D109" s="314" t="s">
        <v>1349</v>
      </c>
      <c r="E109" s="300" t="s">
        <v>159</v>
      </c>
      <c r="F109" s="320">
        <v>3137</v>
      </c>
      <c r="G109" s="631">
        <f>F109*'Прайс-лист'!I3*(1-'Прайс-лист'!$E$3)</f>
        <v>2509.6000000000004</v>
      </c>
    </row>
    <row r="110" spans="2:7" ht="15.75" customHeight="1">
      <c r="B110" s="302">
        <v>4322</v>
      </c>
      <c r="C110" s="303" t="s">
        <v>586</v>
      </c>
      <c r="D110" s="313" t="s">
        <v>1350</v>
      </c>
      <c r="E110" s="302" t="s">
        <v>145</v>
      </c>
      <c r="F110" s="320">
        <v>3745</v>
      </c>
      <c r="G110" s="631">
        <f>F110*'Прайс-лист'!I3*(1-'Прайс-лист'!$E$3)</f>
        <v>2996</v>
      </c>
    </row>
    <row r="111" spans="2:7" ht="15.75" customHeight="1">
      <c r="B111" s="300">
        <v>4323</v>
      </c>
      <c r="C111" s="301" t="s">
        <v>587</v>
      </c>
      <c r="D111" s="314" t="s">
        <v>1351</v>
      </c>
      <c r="E111" s="300" t="s">
        <v>154</v>
      </c>
      <c r="F111" s="320">
        <v>3837</v>
      </c>
      <c r="G111" s="631">
        <f>F111*'Прайс-лист'!I3*(1-'Прайс-лист'!$E$3)</f>
        <v>3069.6000000000004</v>
      </c>
    </row>
    <row r="112" spans="2:7" ht="15.75" customHeight="1">
      <c r="B112" s="302">
        <v>4324</v>
      </c>
      <c r="C112" s="303" t="s">
        <v>588</v>
      </c>
      <c r="D112" s="313" t="s">
        <v>1352</v>
      </c>
      <c r="E112" s="302" t="s">
        <v>161</v>
      </c>
      <c r="F112" s="320">
        <v>3886</v>
      </c>
      <c r="G112" s="631">
        <f>F112*'Прайс-лист'!I3*(1-'Прайс-лист'!$E$3)</f>
        <v>3108.8</v>
      </c>
    </row>
    <row r="113" spans="2:7" ht="15.75" customHeight="1">
      <c r="B113" s="300">
        <v>4313</v>
      </c>
      <c r="C113" s="301" t="s">
        <v>589</v>
      </c>
      <c r="D113" s="314" t="s">
        <v>1353</v>
      </c>
      <c r="E113" s="300" t="s">
        <v>390</v>
      </c>
      <c r="F113" s="320">
        <v>6573</v>
      </c>
      <c r="G113" s="631">
        <f>F113*'Прайс-лист'!I3*(1-'Прайс-лист'!$E$3)</f>
        <v>5258.4000000000005</v>
      </c>
    </row>
    <row r="114" spans="2:7" ht="15.75" customHeight="1">
      <c r="B114" s="302">
        <v>4314</v>
      </c>
      <c r="C114" s="303" t="s">
        <v>590</v>
      </c>
      <c r="D114" s="313" t="s">
        <v>1354</v>
      </c>
      <c r="E114" s="302" t="s">
        <v>1166</v>
      </c>
      <c r="F114" s="308">
        <v>6545</v>
      </c>
      <c r="G114" s="631">
        <f>F114*'Прайс-лист'!I3*(1-'Прайс-лист'!$E$3)</f>
        <v>5236</v>
      </c>
    </row>
    <row r="115" spans="2:7" ht="15.75" customHeight="1">
      <c r="B115" s="300">
        <v>4315</v>
      </c>
      <c r="C115" s="301" t="s">
        <v>591</v>
      </c>
      <c r="D115" s="314" t="s">
        <v>1355</v>
      </c>
      <c r="E115" s="300" t="s">
        <v>338</v>
      </c>
      <c r="F115" s="308">
        <v>6982</v>
      </c>
      <c r="G115" s="631">
        <f>F115*'Прайс-лист'!I3*(1-'Прайс-лист'!$E$3)</f>
        <v>5585.6</v>
      </c>
    </row>
    <row r="116" spans="2:7" ht="15.75" customHeight="1">
      <c r="B116" s="302">
        <v>4316</v>
      </c>
      <c r="C116" s="303" t="s">
        <v>592</v>
      </c>
      <c r="D116" s="313" t="s">
        <v>1356</v>
      </c>
      <c r="E116" s="302" t="s">
        <v>2427</v>
      </c>
      <c r="F116" s="308">
        <v>2092</v>
      </c>
      <c r="G116" s="631">
        <f>F116*'Прайс-лист'!I3*(1-'Прайс-лист'!$E$3)</f>
        <v>1673.6000000000001</v>
      </c>
    </row>
    <row r="117" spans="2:7" ht="15.75" customHeight="1">
      <c r="B117" s="300">
        <v>4317</v>
      </c>
      <c r="C117" s="301" t="s">
        <v>593</v>
      </c>
      <c r="D117" s="314" t="s">
        <v>1357</v>
      </c>
      <c r="E117" s="300" t="s">
        <v>343</v>
      </c>
      <c r="F117" s="308">
        <v>9647</v>
      </c>
      <c r="G117" s="631">
        <f>F117*'Прайс-лист'!I3*(1-'Прайс-лист'!$E$3)</f>
        <v>7717.6</v>
      </c>
    </row>
    <row r="118" spans="2:7" ht="15.75" customHeight="1">
      <c r="B118" s="302">
        <v>4318</v>
      </c>
      <c r="C118" s="303" t="s">
        <v>594</v>
      </c>
      <c r="D118" s="313" t="s">
        <v>1358</v>
      </c>
      <c r="E118" s="302" t="s">
        <v>343</v>
      </c>
      <c r="F118" s="308">
        <v>2337</v>
      </c>
      <c r="G118" s="631">
        <f>F118*'Прайс-лист'!I3*(1-'Прайс-лист'!$E$3)</f>
        <v>1869.6000000000001</v>
      </c>
    </row>
    <row r="119" spans="2:7" ht="15.75" customHeight="1">
      <c r="B119" s="300">
        <v>4319</v>
      </c>
      <c r="C119" s="301" t="s">
        <v>595</v>
      </c>
      <c r="D119" s="314" t="s">
        <v>1359</v>
      </c>
      <c r="E119" s="300" t="s">
        <v>325</v>
      </c>
      <c r="F119" s="308">
        <v>2456</v>
      </c>
      <c r="G119" s="631">
        <f>F119*'Прайс-лист'!I3*(1-'Прайс-лист'!$E$3)</f>
        <v>1964.8000000000002</v>
      </c>
    </row>
    <row r="120" spans="2:7" ht="15.75" customHeight="1">
      <c r="B120" s="302">
        <v>4320</v>
      </c>
      <c r="C120" s="303" t="s">
        <v>596</v>
      </c>
      <c r="D120" s="313" t="s">
        <v>1360</v>
      </c>
      <c r="E120" s="302" t="s">
        <v>1138</v>
      </c>
      <c r="F120" s="308">
        <v>2960</v>
      </c>
      <c r="G120" s="631">
        <f>F120*'Прайс-лист'!I3*(1-'Прайс-лист'!$E$3)</f>
        <v>2368</v>
      </c>
    </row>
    <row r="121" spans="2:7" ht="15.75" customHeight="1">
      <c r="B121" s="300">
        <v>4321</v>
      </c>
      <c r="C121" s="301" t="s">
        <v>597</v>
      </c>
      <c r="D121" s="314" t="s">
        <v>1361</v>
      </c>
      <c r="E121" s="300" t="s">
        <v>351</v>
      </c>
      <c r="F121" s="308">
        <v>5376</v>
      </c>
      <c r="G121" s="631">
        <f>F121*'Прайс-лист'!I3*(1-'Прайс-лист'!$E$3)</f>
        <v>4300.8</v>
      </c>
    </row>
    <row r="122" spans="2:7" ht="15.75" customHeight="1">
      <c r="B122" s="302">
        <v>4341</v>
      </c>
      <c r="C122" s="303" t="s">
        <v>598</v>
      </c>
      <c r="D122" s="313" t="s">
        <v>1362</v>
      </c>
      <c r="E122" s="302"/>
      <c r="F122" s="308">
        <v>4</v>
      </c>
      <c r="G122" s="631">
        <f>F122*'Прайс-лист'!I3*(1-'Прайс-лист'!$E$3)</f>
        <v>3.2</v>
      </c>
    </row>
    <row r="123" spans="2:7" ht="15.75" customHeight="1">
      <c r="B123" s="300">
        <v>4342</v>
      </c>
      <c r="C123" s="301" t="s">
        <v>599</v>
      </c>
      <c r="D123" s="314" t="s">
        <v>1363</v>
      </c>
      <c r="E123" s="328"/>
      <c r="F123" s="308">
        <v>24</v>
      </c>
      <c r="G123" s="631">
        <f>F123*'Прайс-лист'!I3*(1-'Прайс-лист'!$E$3)</f>
        <v>19.200000000000003</v>
      </c>
    </row>
    <row r="124" spans="2:7" ht="15.75" customHeight="1">
      <c r="B124" s="302">
        <v>4343</v>
      </c>
      <c r="C124" s="303" t="s">
        <v>600</v>
      </c>
      <c r="D124" s="313" t="s">
        <v>1364</v>
      </c>
      <c r="E124" s="329"/>
      <c r="F124" s="308">
        <v>29</v>
      </c>
      <c r="G124" s="631">
        <f>F124*'Прайс-лист'!I3*(1-'Прайс-лист'!$E$3)</f>
        <v>23.200000000000003</v>
      </c>
    </row>
    <row r="125" spans="2:7" ht="15.75" customHeight="1">
      <c r="B125" s="300">
        <v>4344</v>
      </c>
      <c r="C125" s="301" t="s">
        <v>601</v>
      </c>
      <c r="D125" s="314" t="s">
        <v>1365</v>
      </c>
      <c r="E125" s="328"/>
      <c r="F125" s="308">
        <v>13</v>
      </c>
      <c r="G125" s="631">
        <f>F125*'Прайс-лист'!I3*(1-'Прайс-лист'!$E$3)</f>
        <v>10.4</v>
      </c>
    </row>
    <row r="126" spans="2:7" ht="15.75" customHeight="1">
      <c r="B126" s="302">
        <v>4345</v>
      </c>
      <c r="C126" s="303" t="s">
        <v>2428</v>
      </c>
      <c r="D126" s="313" t="s">
        <v>1366</v>
      </c>
      <c r="E126" s="329"/>
      <c r="F126" s="308">
        <v>26</v>
      </c>
      <c r="G126" s="631">
        <f>F126*'Прайс-лист'!I3*(1-'Прайс-лист'!$E$3)</f>
        <v>20.8</v>
      </c>
    </row>
    <row r="127" spans="2:7" ht="15.75" customHeight="1">
      <c r="B127" s="300">
        <v>4346</v>
      </c>
      <c r="C127" s="301" t="s">
        <v>2429</v>
      </c>
      <c r="D127" s="314" t="s">
        <v>1367</v>
      </c>
      <c r="E127" s="328"/>
      <c r="F127" s="308">
        <v>13</v>
      </c>
      <c r="G127" s="631">
        <f>F127*'Прайс-лист'!I3*(1-'Прайс-лист'!$E$3)</f>
        <v>10.4</v>
      </c>
    </row>
    <row r="128" spans="2:7" ht="14.25">
      <c r="B128" s="302">
        <v>4347</v>
      </c>
      <c r="C128" s="303" t="s">
        <v>2430</v>
      </c>
      <c r="D128" s="313" t="s">
        <v>1368</v>
      </c>
      <c r="E128" s="329"/>
      <c r="F128" s="308">
        <v>12</v>
      </c>
      <c r="G128" s="631">
        <f>F128*'Прайс-лист'!I3*(1-'Прайс-лист'!$E$3)</f>
        <v>9.6000000000000014</v>
      </c>
    </row>
    <row r="129" spans="2:7" ht="15.75" customHeight="1">
      <c r="B129" s="275">
        <v>4350</v>
      </c>
      <c r="C129" s="276" t="s">
        <v>602</v>
      </c>
      <c r="D129" s="257" t="s">
        <v>1369</v>
      </c>
      <c r="E129" s="330"/>
      <c r="F129" s="331">
        <v>101</v>
      </c>
      <c r="G129" s="632">
        <f>F129*'Прайс-лист'!I3*(1-'Прайс-лист'!$E$3)</f>
        <v>80.800000000000011</v>
      </c>
    </row>
    <row r="130" spans="2:7" ht="15.75" customHeight="1">
      <c r="B130" s="273">
        <v>4351</v>
      </c>
      <c r="C130" s="274" t="s">
        <v>603</v>
      </c>
      <c r="D130" s="255" t="s">
        <v>1370</v>
      </c>
      <c r="E130" s="332"/>
      <c r="F130" s="333">
        <v>142</v>
      </c>
      <c r="G130" s="633">
        <f>F130*'Прайс-лист'!I3*(1-'Прайс-лист'!$E$3)</f>
        <v>113.60000000000001</v>
      </c>
    </row>
    <row r="131" spans="2:7" ht="15.75" customHeight="1">
      <c r="B131" s="275">
        <v>4352</v>
      </c>
      <c r="C131" s="276" t="s">
        <v>2431</v>
      </c>
      <c r="D131" s="257" t="s">
        <v>1371</v>
      </c>
      <c r="E131" s="330"/>
      <c r="F131" s="334">
        <v>135</v>
      </c>
      <c r="G131" s="636">
        <f>F131*'Прайс-лист'!I3*(1-'Прайс-лист'!$E$3)</f>
        <v>108</v>
      </c>
    </row>
    <row r="132" spans="2:7" ht="15.75" customHeight="1">
      <c r="B132" s="355">
        <v>4353</v>
      </c>
      <c r="C132" s="276" t="s">
        <v>2433</v>
      </c>
      <c r="D132" s="356" t="s">
        <v>2432</v>
      </c>
      <c r="E132" s="590" t="s">
        <v>960</v>
      </c>
      <c r="F132" s="590">
        <v>338</v>
      </c>
      <c r="G132" s="632">
        <f>F132*'Прайс-лист'!I3*(1-'Прайс-лист'!$E$3)</f>
        <v>270.40000000000003</v>
      </c>
    </row>
    <row r="133" spans="2:7" ht="15.75" customHeight="1" thickBot="1">
      <c r="B133" s="565"/>
      <c r="C133" s="575" t="s">
        <v>604</v>
      </c>
      <c r="D133" s="566" t="s">
        <v>1442</v>
      </c>
      <c r="E133" s="575"/>
      <c r="F133" s="589"/>
      <c r="G133" s="634"/>
    </row>
    <row r="134" spans="2:7" ht="15.75" customHeight="1">
      <c r="B134" s="302">
        <v>4401</v>
      </c>
      <c r="C134" s="309" t="s">
        <v>605</v>
      </c>
      <c r="D134" s="310" t="s">
        <v>1372</v>
      </c>
      <c r="E134" s="302" t="s">
        <v>606</v>
      </c>
      <c r="F134" s="308">
        <v>10</v>
      </c>
      <c r="G134" s="631">
        <f>F134*'Прайс-лист'!I3*(1-'Прайс-лист'!$E$3)</f>
        <v>8</v>
      </c>
    </row>
    <row r="135" spans="2:7" ht="15.75" customHeight="1">
      <c r="B135" s="300">
        <v>4402</v>
      </c>
      <c r="C135" s="311" t="s">
        <v>607</v>
      </c>
      <c r="D135" s="312" t="s">
        <v>1373</v>
      </c>
      <c r="E135" s="300" t="s">
        <v>343</v>
      </c>
      <c r="F135" s="308">
        <v>9</v>
      </c>
      <c r="G135" s="631">
        <f>F135*'Прайс-лист'!I3*(1-'Прайс-лист'!$E$3)</f>
        <v>7.2</v>
      </c>
    </row>
    <row r="136" spans="2:7" ht="15.75" customHeight="1">
      <c r="B136" s="300">
        <v>4403</v>
      </c>
      <c r="C136" s="311" t="s">
        <v>608</v>
      </c>
      <c r="D136" s="312" t="s">
        <v>1374</v>
      </c>
      <c r="E136" s="300" t="s">
        <v>609</v>
      </c>
      <c r="F136" s="320">
        <v>10</v>
      </c>
      <c r="G136" s="631">
        <f>F136*'Прайс-лист'!I3*(1-'Прайс-лист'!$E$3)</f>
        <v>8</v>
      </c>
    </row>
    <row r="137" spans="2:7" ht="15.75" customHeight="1">
      <c r="B137" s="302">
        <v>4404</v>
      </c>
      <c r="C137" s="309" t="s">
        <v>610</v>
      </c>
      <c r="D137" s="310" t="s">
        <v>1375</v>
      </c>
      <c r="E137" s="302" t="s">
        <v>611</v>
      </c>
      <c r="F137" s="308">
        <v>45</v>
      </c>
      <c r="G137" s="631">
        <f>F137*'Прайс-лист'!I3*(1-'Прайс-лист'!$E$3)</f>
        <v>36</v>
      </c>
    </row>
    <row r="138" spans="2:7" ht="15.75" customHeight="1">
      <c r="B138" s="300">
        <v>4410</v>
      </c>
      <c r="C138" s="311" t="s">
        <v>612</v>
      </c>
      <c r="D138" s="312" t="s">
        <v>1376</v>
      </c>
      <c r="E138" s="300" t="s">
        <v>613</v>
      </c>
      <c r="F138" s="308">
        <v>5</v>
      </c>
      <c r="G138" s="631">
        <f>F138*'Прайс-лист'!I3*(1-'Прайс-лист'!$E$3)</f>
        <v>4</v>
      </c>
    </row>
    <row r="139" spans="2:7" ht="15.75" customHeight="1">
      <c r="B139" s="302">
        <v>4411</v>
      </c>
      <c r="C139" s="309" t="s">
        <v>614</v>
      </c>
      <c r="D139" s="310" t="s">
        <v>1377</v>
      </c>
      <c r="E139" s="302" t="s">
        <v>615</v>
      </c>
      <c r="F139" s="308">
        <v>7</v>
      </c>
      <c r="G139" s="631">
        <f>F139*'Прайс-лист'!I3*(1-'Прайс-лист'!$E$3)</f>
        <v>5.6000000000000005</v>
      </c>
    </row>
    <row r="140" spans="2:7" ht="15.75" customHeight="1">
      <c r="B140" s="300">
        <v>4420</v>
      </c>
      <c r="C140" s="311" t="s">
        <v>616</v>
      </c>
      <c r="D140" s="312" t="s">
        <v>1378</v>
      </c>
      <c r="E140" s="300" t="s">
        <v>617</v>
      </c>
      <c r="F140" s="308">
        <v>11</v>
      </c>
      <c r="G140" s="631">
        <f>F140*'Прайс-лист'!I3*(1-'Прайс-лист'!$E$3)</f>
        <v>8.8000000000000007</v>
      </c>
    </row>
    <row r="141" spans="2:7" ht="15.75" customHeight="1">
      <c r="B141" s="302">
        <v>4421</v>
      </c>
      <c r="C141" s="309" t="s">
        <v>618</v>
      </c>
      <c r="D141" s="310" t="s">
        <v>1379</v>
      </c>
      <c r="E141" s="302" t="s">
        <v>452</v>
      </c>
      <c r="F141" s="308">
        <v>14</v>
      </c>
      <c r="G141" s="631">
        <f>F141*'Прайс-лист'!I3*(1-'Прайс-лист'!$E$3)</f>
        <v>11.200000000000001</v>
      </c>
    </row>
    <row r="142" spans="2:7" ht="15.75" customHeight="1">
      <c r="B142" s="300">
        <v>4422</v>
      </c>
      <c r="C142" s="311" t="s">
        <v>619</v>
      </c>
      <c r="D142" s="312" t="s">
        <v>1380</v>
      </c>
      <c r="E142" s="300" t="s">
        <v>620</v>
      </c>
      <c r="F142" s="308">
        <v>12</v>
      </c>
      <c r="G142" s="631">
        <f>F142*'Прайс-лист'!I3*(1-'Прайс-лист'!$E$3)</f>
        <v>9.6000000000000014</v>
      </c>
    </row>
    <row r="143" spans="2:7" ht="15.75" customHeight="1">
      <c r="B143" s="302">
        <v>4423</v>
      </c>
      <c r="C143" s="309" t="s">
        <v>621</v>
      </c>
      <c r="D143" s="310" t="s">
        <v>1381</v>
      </c>
      <c r="E143" s="302" t="s">
        <v>375</v>
      </c>
      <c r="F143" s="308">
        <v>16</v>
      </c>
      <c r="G143" s="631">
        <f>F143*'Прайс-лист'!I3*(1-'Прайс-лист'!$E$3)</f>
        <v>12.8</v>
      </c>
    </row>
    <row r="144" spans="2:7" ht="15.75" customHeight="1">
      <c r="B144" s="300">
        <v>4424</v>
      </c>
      <c r="C144" s="311" t="s">
        <v>622</v>
      </c>
      <c r="D144" s="312" t="s">
        <v>1382</v>
      </c>
      <c r="E144" s="300" t="s">
        <v>146</v>
      </c>
      <c r="F144" s="308">
        <v>19</v>
      </c>
      <c r="G144" s="631">
        <f>F144*'Прайс-лист'!I3*(1-'Прайс-лист'!$E$3)</f>
        <v>15.200000000000001</v>
      </c>
    </row>
    <row r="145" spans="2:7" ht="15.75" customHeight="1">
      <c r="B145" s="302">
        <v>4425</v>
      </c>
      <c r="C145" s="309" t="s">
        <v>623</v>
      </c>
      <c r="D145" s="310" t="s">
        <v>1383</v>
      </c>
      <c r="E145" s="302" t="s">
        <v>453</v>
      </c>
      <c r="F145" s="308">
        <v>17</v>
      </c>
      <c r="G145" s="631">
        <f>F145*'Прайс-лист'!I3*(1-'Прайс-лист'!$E$3)</f>
        <v>13.600000000000001</v>
      </c>
    </row>
    <row r="146" spans="2:7" ht="15.75" customHeight="1">
      <c r="B146" s="300">
        <v>4426</v>
      </c>
      <c r="C146" s="311" t="s">
        <v>624</v>
      </c>
      <c r="D146" s="312" t="s">
        <v>1384</v>
      </c>
      <c r="E146" s="300" t="s">
        <v>438</v>
      </c>
      <c r="F146" s="308">
        <v>22</v>
      </c>
      <c r="G146" s="631">
        <f>F146*'Прайс-лист'!I3*(1-'Прайс-лист'!$E$3)</f>
        <v>17.600000000000001</v>
      </c>
    </row>
    <row r="147" spans="2:7" ht="15.75" customHeight="1">
      <c r="B147" s="302">
        <v>4433</v>
      </c>
      <c r="C147" s="311" t="s">
        <v>2436</v>
      </c>
      <c r="D147" s="312" t="s">
        <v>2434</v>
      </c>
      <c r="E147" s="355" t="s">
        <v>2435</v>
      </c>
      <c r="F147" s="308">
        <v>29</v>
      </c>
      <c r="G147" s="631">
        <f>F147*'Прайс-лист'!I3*(1-'Прайс-лист'!$E$3)</f>
        <v>23.200000000000003</v>
      </c>
    </row>
    <row r="148" spans="2:7" ht="15.75" customHeight="1">
      <c r="B148" s="302">
        <v>4427</v>
      </c>
      <c r="C148" s="309" t="s">
        <v>625</v>
      </c>
      <c r="D148" s="310" t="s">
        <v>1385</v>
      </c>
      <c r="E148" s="302" t="s">
        <v>626</v>
      </c>
      <c r="F148" s="308">
        <v>23</v>
      </c>
      <c r="G148" s="631">
        <f>F148*'Прайс-лист'!I3*(1-'Прайс-лист'!$E$3)</f>
        <v>18.400000000000002</v>
      </c>
    </row>
    <row r="149" spans="2:7" ht="15.75" customHeight="1">
      <c r="B149" s="300">
        <v>4428</v>
      </c>
      <c r="C149" s="311" t="s">
        <v>627</v>
      </c>
      <c r="D149" s="312" t="s">
        <v>1386</v>
      </c>
      <c r="E149" s="300" t="s">
        <v>343</v>
      </c>
      <c r="F149" s="308">
        <v>30</v>
      </c>
      <c r="G149" s="631">
        <f>F149*'Прайс-лист'!I3*(1-'Прайс-лист'!$E$3)</f>
        <v>24</v>
      </c>
    </row>
    <row r="150" spans="2:7" ht="15.75" customHeight="1">
      <c r="B150" s="302">
        <v>4429</v>
      </c>
      <c r="C150" s="309" t="s">
        <v>628</v>
      </c>
      <c r="D150" s="310" t="s">
        <v>1387</v>
      </c>
      <c r="E150" s="302" t="s">
        <v>331</v>
      </c>
      <c r="F150" s="308">
        <v>30</v>
      </c>
      <c r="G150" s="631">
        <f>F150*'Прайс-лист'!I3*(1-'Прайс-лист'!$E$3)</f>
        <v>24</v>
      </c>
    </row>
    <row r="151" spans="2:7" ht="15.75" customHeight="1">
      <c r="B151" s="300">
        <v>4430</v>
      </c>
      <c r="C151" s="311" t="s">
        <v>629</v>
      </c>
      <c r="D151" s="312" t="s">
        <v>1388</v>
      </c>
      <c r="E151" s="300"/>
      <c r="F151" s="308">
        <v>2</v>
      </c>
      <c r="G151" s="631">
        <f>F151*'Прайс-лист'!I3*(1-'Прайс-лист'!$E$3)</f>
        <v>1.6</v>
      </c>
    </row>
    <row r="152" spans="2:7" ht="15.75" customHeight="1">
      <c r="B152" s="302">
        <v>4431</v>
      </c>
      <c r="C152" s="309" t="s">
        <v>630</v>
      </c>
      <c r="D152" s="310" t="s">
        <v>1389</v>
      </c>
      <c r="E152" s="302"/>
      <c r="F152" s="308">
        <v>1</v>
      </c>
      <c r="G152" s="631">
        <f>F152*'Прайс-лист'!I3*(1-'Прайс-лист'!$E$3)</f>
        <v>0.8</v>
      </c>
    </row>
    <row r="153" spans="2:7" ht="15.75" customHeight="1">
      <c r="B153" s="300">
        <v>4440</v>
      </c>
      <c r="C153" s="311" t="s">
        <v>2440</v>
      </c>
      <c r="D153" s="312" t="s">
        <v>1390</v>
      </c>
      <c r="E153" s="300" t="s">
        <v>631</v>
      </c>
      <c r="F153" s="308">
        <v>4</v>
      </c>
      <c r="G153" s="631">
        <f>F153*'Прайс-лист'!I3*(1-'Прайс-лист'!$E$3)</f>
        <v>3.2</v>
      </c>
    </row>
    <row r="154" spans="2:7" ht="15.75" customHeight="1">
      <c r="B154" s="302">
        <v>4441</v>
      </c>
      <c r="C154" s="309" t="s">
        <v>2441</v>
      </c>
      <c r="D154" s="310" t="s">
        <v>1391</v>
      </c>
      <c r="E154" s="302" t="s">
        <v>632</v>
      </c>
      <c r="F154" s="308">
        <v>16</v>
      </c>
      <c r="G154" s="631">
        <f>F154*'Прайс-лист'!I3*(1-'Прайс-лист'!$E$3)</f>
        <v>12.8</v>
      </c>
    </row>
    <row r="155" spans="2:7" ht="15.75" customHeight="1">
      <c r="B155" s="300">
        <v>4442</v>
      </c>
      <c r="C155" s="311" t="s">
        <v>633</v>
      </c>
      <c r="D155" s="312" t="s">
        <v>1392</v>
      </c>
      <c r="E155" s="300" t="s">
        <v>634</v>
      </c>
      <c r="F155" s="308">
        <v>3</v>
      </c>
      <c r="G155" s="631">
        <f>F155*'Прайс-лист'!I3*(1-'Прайс-лист'!$E$3)</f>
        <v>2.4000000000000004</v>
      </c>
    </row>
    <row r="156" spans="2:7" ht="15.75" customHeight="1">
      <c r="B156" s="302">
        <v>4443</v>
      </c>
      <c r="C156" s="309" t="s">
        <v>2442</v>
      </c>
      <c r="D156" s="310" t="s">
        <v>2438</v>
      </c>
      <c r="E156" s="302" t="s">
        <v>631</v>
      </c>
      <c r="F156" s="322">
        <v>25</v>
      </c>
      <c r="G156" s="629">
        <f>F156*'Прайс-лист'!I3*(1-'Прайс-лист'!$E$3)</f>
        <v>20</v>
      </c>
    </row>
    <row r="157" spans="2:7" ht="15.75" customHeight="1">
      <c r="B157" s="300">
        <v>444301</v>
      </c>
      <c r="C157" s="311" t="s">
        <v>2443</v>
      </c>
      <c r="D157" s="312" t="s">
        <v>2437</v>
      </c>
      <c r="E157" s="300" t="s">
        <v>2447</v>
      </c>
      <c r="F157" s="320">
        <v>9</v>
      </c>
      <c r="G157" s="635">
        <f>F157*'Прайс-лист'!I3*(1-'Прайс-лист'!$E$3)</f>
        <v>7.2</v>
      </c>
    </row>
    <row r="158" spans="2:7" ht="15.75" customHeight="1">
      <c r="B158" s="300">
        <v>4444</v>
      </c>
      <c r="C158" s="311" t="s">
        <v>2444</v>
      </c>
      <c r="D158" s="312" t="s">
        <v>2439</v>
      </c>
      <c r="E158" s="300" t="s">
        <v>632</v>
      </c>
      <c r="F158" s="308">
        <v>13</v>
      </c>
      <c r="G158" s="631">
        <f>F158*'Прайс-лист'!I3*(1-'Прайс-лист'!$E$3)</f>
        <v>10.4</v>
      </c>
    </row>
    <row r="159" spans="2:7" ht="15.75" customHeight="1">
      <c r="B159" s="302">
        <v>4445</v>
      </c>
      <c r="C159" s="309" t="s">
        <v>635</v>
      </c>
      <c r="D159" s="310" t="s">
        <v>1393</v>
      </c>
      <c r="E159" s="302" t="s">
        <v>475</v>
      </c>
      <c r="F159" s="308">
        <v>23</v>
      </c>
      <c r="G159" s="631">
        <f>F159*'Прайс-лист'!I3*(1-'Прайс-лист'!$E$3)</f>
        <v>18.400000000000002</v>
      </c>
    </row>
    <row r="160" spans="2:7" ht="15.75" customHeight="1">
      <c r="B160" s="300">
        <v>4446</v>
      </c>
      <c r="C160" s="311" t="s">
        <v>2445</v>
      </c>
      <c r="D160" s="312" t="s">
        <v>1394</v>
      </c>
      <c r="E160" s="300" t="s">
        <v>636</v>
      </c>
      <c r="F160" s="308">
        <v>6</v>
      </c>
      <c r="G160" s="631">
        <f>F160*'Прайс-лист'!I3*(1-'Прайс-лист'!$E$3)</f>
        <v>4.8000000000000007</v>
      </c>
    </row>
    <row r="161" spans="2:7" ht="15.75" customHeight="1">
      <c r="B161" s="302">
        <v>4447</v>
      </c>
      <c r="C161" s="309" t="s">
        <v>2446</v>
      </c>
      <c r="D161" s="310" t="s">
        <v>1395</v>
      </c>
      <c r="E161" s="302" t="s">
        <v>637</v>
      </c>
      <c r="F161" s="322">
        <v>20</v>
      </c>
      <c r="G161" s="631">
        <f>F161*'Прайс-лист'!I3*(1-'Прайс-лист'!$E$3)</f>
        <v>16</v>
      </c>
    </row>
    <row r="162" spans="2:7" ht="15.75" customHeight="1">
      <c r="B162" s="300">
        <v>4448</v>
      </c>
      <c r="C162" s="311" t="s">
        <v>638</v>
      </c>
      <c r="D162" s="312" t="s">
        <v>1396</v>
      </c>
      <c r="E162" s="300"/>
      <c r="F162" s="320">
        <v>5</v>
      </c>
      <c r="G162" s="631">
        <f>F162*'Прайс-лист'!I3*(1-'Прайс-лист'!$E$3)</f>
        <v>4</v>
      </c>
    </row>
    <row r="163" spans="2:7" ht="15.75" customHeight="1">
      <c r="B163" s="300">
        <v>4450</v>
      </c>
      <c r="C163" s="311" t="s">
        <v>639</v>
      </c>
      <c r="D163" s="312" t="s">
        <v>1397</v>
      </c>
      <c r="E163" s="300" t="s">
        <v>640</v>
      </c>
      <c r="F163" s="308">
        <v>4</v>
      </c>
      <c r="G163" s="631">
        <f>F163*'Прайс-лист'!I3*(1-'Прайс-лист'!$E$3)</f>
        <v>3.2</v>
      </c>
    </row>
    <row r="164" spans="2:7" ht="15.75" customHeight="1">
      <c r="B164" s="302">
        <v>4451</v>
      </c>
      <c r="C164" s="309" t="s">
        <v>641</v>
      </c>
      <c r="D164" s="310" t="s">
        <v>1398</v>
      </c>
      <c r="E164" s="302" t="s">
        <v>343</v>
      </c>
      <c r="F164" s="308">
        <v>7</v>
      </c>
      <c r="G164" s="631">
        <f>F164*'Прайс-лист'!I3*(1-'Прайс-лист'!$E$3)</f>
        <v>5.6000000000000005</v>
      </c>
    </row>
    <row r="165" spans="2:7" ht="15.75" customHeight="1">
      <c r="B165" s="300">
        <v>4461</v>
      </c>
      <c r="C165" s="311" t="s">
        <v>642</v>
      </c>
      <c r="D165" s="312" t="s">
        <v>1399</v>
      </c>
      <c r="E165" s="300" t="s">
        <v>643</v>
      </c>
      <c r="F165" s="308">
        <v>22</v>
      </c>
      <c r="G165" s="631">
        <f>F165*'Прайс-лист'!I3*(1-'Прайс-лист'!$E$3)</f>
        <v>17.600000000000001</v>
      </c>
    </row>
    <row r="166" spans="2:7" ht="15.75" customHeight="1">
      <c r="B166" s="302">
        <v>4462</v>
      </c>
      <c r="C166" s="309" t="s">
        <v>644</v>
      </c>
      <c r="D166" s="310" t="s">
        <v>1400</v>
      </c>
      <c r="E166" s="302" t="s">
        <v>645</v>
      </c>
      <c r="F166" s="308">
        <v>77</v>
      </c>
      <c r="G166" s="631">
        <f>F166*'Прайс-лист'!I3*(1-'Прайс-лист'!$E$3)</f>
        <v>61.6</v>
      </c>
    </row>
    <row r="167" spans="2:7" ht="15.75" customHeight="1">
      <c r="B167" s="300">
        <v>4463</v>
      </c>
      <c r="C167" s="311" t="s">
        <v>646</v>
      </c>
      <c r="D167" s="312" t="s">
        <v>1401</v>
      </c>
      <c r="E167" s="300" t="s">
        <v>438</v>
      </c>
      <c r="F167" s="308">
        <v>73</v>
      </c>
      <c r="G167" s="631">
        <f>F167*'Прайс-лист'!I3*(1-'Прайс-лист'!$E$3)</f>
        <v>58.400000000000006</v>
      </c>
    </row>
    <row r="168" spans="2:7" ht="15.75" customHeight="1">
      <c r="B168" s="302">
        <v>4464</v>
      </c>
      <c r="C168" s="309" t="s">
        <v>647</v>
      </c>
      <c r="D168" s="310" t="s">
        <v>1402</v>
      </c>
      <c r="E168" s="302" t="s">
        <v>343</v>
      </c>
      <c r="F168" s="308">
        <v>102</v>
      </c>
      <c r="G168" s="631">
        <f>F168*'Прайс-лист'!I3*(1-'Прайс-лист'!$E$3)</f>
        <v>81.600000000000009</v>
      </c>
    </row>
    <row r="169" spans="2:7" ht="15.75" customHeight="1">
      <c r="B169" s="300">
        <v>4465</v>
      </c>
      <c r="C169" s="311" t="s">
        <v>648</v>
      </c>
      <c r="D169" s="312" t="s">
        <v>1403</v>
      </c>
      <c r="E169" s="300"/>
      <c r="F169" s="308">
        <v>23</v>
      </c>
      <c r="G169" s="631">
        <f>F169*'Прайс-лист'!I3*(1-'Прайс-лист'!$E$3)</f>
        <v>18.400000000000002</v>
      </c>
    </row>
    <row r="170" spans="2:7" ht="15.75" customHeight="1">
      <c r="B170" s="302">
        <v>4466</v>
      </c>
      <c r="C170" s="309" t="s">
        <v>649</v>
      </c>
      <c r="D170" s="310" t="s">
        <v>1404</v>
      </c>
      <c r="E170" s="302"/>
      <c r="F170" s="308">
        <v>8</v>
      </c>
      <c r="G170" s="631">
        <f>F170*'Прайс-лист'!I3*(1-'Прайс-лист'!$E$3)</f>
        <v>6.4</v>
      </c>
    </row>
    <row r="171" spans="2:7" ht="15.75" customHeight="1">
      <c r="B171" s="300">
        <v>4467</v>
      </c>
      <c r="C171" s="311" t="s">
        <v>650</v>
      </c>
      <c r="D171" s="312" t="s">
        <v>1405</v>
      </c>
      <c r="E171" s="300"/>
      <c r="F171" s="308">
        <v>7</v>
      </c>
      <c r="G171" s="631">
        <f>F171*'Прайс-лист'!I3*(1-'Прайс-лист'!$E$3)</f>
        <v>5.6000000000000005</v>
      </c>
    </row>
    <row r="172" spans="2:7" ht="15.75" customHeight="1">
      <c r="B172" s="300">
        <v>4468</v>
      </c>
      <c r="C172" s="311" t="s">
        <v>651</v>
      </c>
      <c r="D172" s="321" t="s">
        <v>1406</v>
      </c>
      <c r="E172" s="300"/>
      <c r="F172" s="308">
        <v>3</v>
      </c>
      <c r="G172" s="631">
        <f>F172*'Прайс-лист'!I3*(1-'Прайс-лист'!$E$3)</f>
        <v>2.4000000000000004</v>
      </c>
    </row>
    <row r="173" spans="2:7" ht="15.75" customHeight="1">
      <c r="B173" s="302">
        <v>4480</v>
      </c>
      <c r="C173" s="309" t="s">
        <v>652</v>
      </c>
      <c r="D173" s="310" t="s">
        <v>1407</v>
      </c>
      <c r="E173" s="302"/>
      <c r="F173" s="308">
        <v>88</v>
      </c>
      <c r="G173" s="631">
        <f>F173*'Прайс-лист'!I3*(1-'Прайс-лист'!$E$3)</f>
        <v>70.400000000000006</v>
      </c>
    </row>
    <row r="174" spans="2:7" ht="15.75" customHeight="1">
      <c r="B174" s="300">
        <v>4481</v>
      </c>
      <c r="C174" s="311" t="s">
        <v>653</v>
      </c>
      <c r="D174" s="312" t="s">
        <v>1408</v>
      </c>
      <c r="E174" s="300"/>
      <c r="F174" s="308">
        <v>123</v>
      </c>
      <c r="G174" s="631">
        <f>F174*'Прайс-лист'!I3*(1-'Прайс-лист'!$E$3)</f>
        <v>98.4</v>
      </c>
    </row>
    <row r="175" spans="2:7" ht="15.75" customHeight="1">
      <c r="B175" s="302">
        <v>4482</v>
      </c>
      <c r="C175" s="309" t="s">
        <v>654</v>
      </c>
      <c r="D175" s="310" t="s">
        <v>1409</v>
      </c>
      <c r="E175" s="302"/>
      <c r="F175" s="308">
        <v>377</v>
      </c>
      <c r="G175" s="631">
        <f>F175*'Прайс-лист'!I3*(1-'Прайс-лист'!$E$3)</f>
        <v>301.60000000000002</v>
      </c>
    </row>
    <row r="176" spans="2:7" ht="15.75" customHeight="1">
      <c r="B176" s="298">
        <v>4483</v>
      </c>
      <c r="C176" s="318" t="s">
        <v>655</v>
      </c>
      <c r="D176" s="335" t="s">
        <v>1410</v>
      </c>
      <c r="E176" s="298"/>
      <c r="F176" s="322">
        <v>349</v>
      </c>
      <c r="G176" s="631">
        <f>F176*'Прайс-лист'!I3*(1-'Прайс-лист'!$E$3)</f>
        <v>279.2</v>
      </c>
    </row>
    <row r="177" spans="2:7" ht="15.75" customHeight="1">
      <c r="B177" s="300">
        <v>4484</v>
      </c>
      <c r="C177" s="311" t="s">
        <v>656</v>
      </c>
      <c r="D177" s="312" t="s">
        <v>1411</v>
      </c>
      <c r="E177" s="300"/>
      <c r="F177" s="320">
        <v>88</v>
      </c>
      <c r="G177" s="631">
        <f>F177*'Прайс-лист'!I3*(1-'Прайс-лист'!$E$3)</f>
        <v>70.400000000000006</v>
      </c>
    </row>
    <row r="178" spans="2:7" ht="15.75" customHeight="1">
      <c r="B178" s="302">
        <v>4490</v>
      </c>
      <c r="C178" s="309" t="s">
        <v>657</v>
      </c>
      <c r="D178" s="327" t="s">
        <v>1412</v>
      </c>
      <c r="E178" s="302"/>
      <c r="F178" s="320">
        <v>310</v>
      </c>
      <c r="G178" s="631">
        <f>F178*'Прайс-лист'!I3*(1-'Прайс-лист'!$E$3)</f>
        <v>248</v>
      </c>
    </row>
    <row r="179" spans="2:7" ht="15.75" customHeight="1">
      <c r="B179" s="300">
        <v>4491</v>
      </c>
      <c r="C179" s="311" t="s">
        <v>658</v>
      </c>
      <c r="D179" s="321" t="s">
        <v>1413</v>
      </c>
      <c r="E179" s="300"/>
      <c r="F179" s="320">
        <v>95</v>
      </c>
      <c r="G179" s="631">
        <f>F179*'Прайс-лист'!I3*(1-'Прайс-лист'!$E$3)</f>
        <v>76</v>
      </c>
    </row>
    <row r="180" spans="2:7" ht="14.25">
      <c r="B180" s="302">
        <v>4492</v>
      </c>
      <c r="C180" s="309" t="s">
        <v>659</v>
      </c>
      <c r="D180" s="327" t="s">
        <v>1414</v>
      </c>
      <c r="E180" s="302"/>
      <c r="F180" s="320">
        <v>137</v>
      </c>
      <c r="G180" s="631">
        <f>F180*'Прайс-лист'!I3*(1-'Прайс-лист'!$E$3)</f>
        <v>109.60000000000001</v>
      </c>
    </row>
    <row r="181" spans="2:7" ht="15.75" customHeight="1">
      <c r="B181" s="300">
        <v>4485</v>
      </c>
      <c r="C181" s="311" t="s">
        <v>660</v>
      </c>
      <c r="D181" s="312" t="s">
        <v>1415</v>
      </c>
      <c r="E181" s="300"/>
      <c r="F181" s="320">
        <v>9</v>
      </c>
      <c r="G181" s="631">
        <f>F181*'Прайс-лист'!I3*(1-'Прайс-лист'!$E$3)</f>
        <v>7.2</v>
      </c>
    </row>
    <row r="182" spans="2:7" ht="15.75" customHeight="1">
      <c r="B182" s="300">
        <v>4486</v>
      </c>
      <c r="C182" s="311" t="s">
        <v>661</v>
      </c>
      <c r="D182" s="312" t="s">
        <v>1416</v>
      </c>
      <c r="E182" s="300"/>
      <c r="F182" s="320">
        <v>140</v>
      </c>
      <c r="G182" s="631">
        <f>F182*'Прайс-лист'!I3*(1-'Прайс-лист'!$E$3)</f>
        <v>112</v>
      </c>
    </row>
    <row r="183" spans="2:7" ht="15.75" customHeight="1">
      <c r="B183" s="302">
        <v>4487</v>
      </c>
      <c r="C183" s="309" t="s">
        <v>662</v>
      </c>
      <c r="D183" s="310" t="s">
        <v>1417</v>
      </c>
      <c r="E183" s="302" t="s">
        <v>663</v>
      </c>
      <c r="F183" s="308">
        <v>37</v>
      </c>
      <c r="G183" s="629">
        <f>F183*'Прайс-лист'!I3*(1-'Прайс-лист'!$E$3)</f>
        <v>29.6</v>
      </c>
    </row>
    <row r="184" spans="2:7" ht="15.75" customHeight="1" thickBot="1">
      <c r="B184" s="565"/>
      <c r="C184" s="575" t="s">
        <v>664</v>
      </c>
      <c r="D184" s="566" t="s">
        <v>1443</v>
      </c>
      <c r="E184" s="575"/>
      <c r="F184" s="589"/>
      <c r="G184" s="634"/>
    </row>
    <row r="185" spans="2:7" ht="15.75" customHeight="1">
      <c r="B185" s="304">
        <v>4501</v>
      </c>
      <c r="C185" s="305" t="s">
        <v>665</v>
      </c>
      <c r="D185" s="326" t="s">
        <v>1444</v>
      </c>
      <c r="E185" s="304" t="s">
        <v>666</v>
      </c>
      <c r="F185" s="308">
        <v>48</v>
      </c>
      <c r="G185" s="631">
        <f>F185*'Прайс-лист'!I3*(1-'Прайс-лист'!$E$3)</f>
        <v>38.400000000000006</v>
      </c>
    </row>
    <row r="186" spans="2:7" ht="15.75" customHeight="1">
      <c r="B186" s="302">
        <v>4502</v>
      </c>
      <c r="C186" s="303" t="s">
        <v>667</v>
      </c>
      <c r="D186" s="313" t="s">
        <v>1445</v>
      </c>
      <c r="E186" s="302" t="s">
        <v>668</v>
      </c>
      <c r="F186" s="308">
        <v>48</v>
      </c>
      <c r="G186" s="631">
        <f>F186*'Прайс-лист'!I3*(1-'Прайс-лист'!$E$3)</f>
        <v>38.400000000000006</v>
      </c>
    </row>
    <row r="187" spans="2:7" ht="15.75" customHeight="1">
      <c r="B187" s="300">
        <v>4503</v>
      </c>
      <c r="C187" s="301" t="s">
        <v>669</v>
      </c>
      <c r="D187" s="314" t="s">
        <v>1446</v>
      </c>
      <c r="E187" s="300" t="s">
        <v>670</v>
      </c>
      <c r="F187" s="308">
        <v>50</v>
      </c>
      <c r="G187" s="631">
        <f>F187*'Прайс-лист'!I3*(1-'Прайс-лист'!$E$3)</f>
        <v>40</v>
      </c>
    </row>
    <row r="188" spans="2:7" ht="15.75" customHeight="1">
      <c r="B188" s="302">
        <v>4504</v>
      </c>
      <c r="C188" s="303" t="s">
        <v>671</v>
      </c>
      <c r="D188" s="313" t="s">
        <v>1447</v>
      </c>
      <c r="E188" s="302" t="s">
        <v>672</v>
      </c>
      <c r="F188" s="308">
        <v>50</v>
      </c>
      <c r="G188" s="631">
        <f>F188*'Прайс-лист'!I3*(1-'Прайс-лист'!$E$3)</f>
        <v>40</v>
      </c>
    </row>
    <row r="189" spans="2:7" ht="15.75" customHeight="1">
      <c r="B189" s="300">
        <v>4505</v>
      </c>
      <c r="C189" s="301" t="s">
        <v>673</v>
      </c>
      <c r="D189" s="314" t="s">
        <v>1448</v>
      </c>
      <c r="E189" s="300" t="s">
        <v>674</v>
      </c>
      <c r="F189" s="308">
        <v>43</v>
      </c>
      <c r="G189" s="631">
        <f>F189*'Прайс-лист'!I3*(1-'Прайс-лист'!$E$3)</f>
        <v>34.4</v>
      </c>
    </row>
    <row r="190" spans="2:7" ht="15.75" customHeight="1">
      <c r="B190" s="302">
        <v>4506</v>
      </c>
      <c r="C190" s="303" t="s">
        <v>675</v>
      </c>
      <c r="D190" s="313" t="s">
        <v>1449</v>
      </c>
      <c r="E190" s="302" t="s">
        <v>676</v>
      </c>
      <c r="F190" s="308">
        <v>47</v>
      </c>
      <c r="G190" s="631">
        <f>F190*'Прайс-лист'!I3*(1-'Прайс-лист'!$E$3)</f>
        <v>37.6</v>
      </c>
    </row>
    <row r="191" spans="2:7" ht="15.75" customHeight="1">
      <c r="B191" s="300">
        <v>4507</v>
      </c>
      <c r="C191" s="301" t="s">
        <v>677</v>
      </c>
      <c r="D191" s="314" t="s">
        <v>1450</v>
      </c>
      <c r="E191" s="300" t="s">
        <v>236</v>
      </c>
      <c r="F191" s="308">
        <v>50</v>
      </c>
      <c r="G191" s="631">
        <f>F191*'Прайс-лист'!I3*(1-'Прайс-лист'!$E$3)</f>
        <v>40</v>
      </c>
    </row>
    <row r="192" spans="2:7" ht="15.75" customHeight="1">
      <c r="B192" s="302">
        <v>4508</v>
      </c>
      <c r="C192" s="303" t="s">
        <v>678</v>
      </c>
      <c r="D192" s="313" t="s">
        <v>1451</v>
      </c>
      <c r="E192" s="302" t="s">
        <v>679</v>
      </c>
      <c r="F192" s="308">
        <v>43</v>
      </c>
      <c r="G192" s="631">
        <f>F192*'Прайс-лист'!I3*(1-'Прайс-лист'!$E$3)</f>
        <v>34.4</v>
      </c>
    </row>
    <row r="193" spans="2:7" ht="15.75" customHeight="1">
      <c r="B193" s="300">
        <v>4509</v>
      </c>
      <c r="C193" s="301" t="s">
        <v>680</v>
      </c>
      <c r="D193" s="314" t="s">
        <v>1452</v>
      </c>
      <c r="E193" s="300" t="s">
        <v>235</v>
      </c>
      <c r="F193" s="308">
        <v>43</v>
      </c>
      <c r="G193" s="631">
        <f>F193*'Прайс-лист'!I3*(1-'Прайс-лист'!$E$3)</f>
        <v>34.4</v>
      </c>
    </row>
    <row r="194" spans="2:7" ht="15.75" customHeight="1">
      <c r="B194" s="302">
        <v>4510</v>
      </c>
      <c r="C194" s="303" t="s">
        <v>681</v>
      </c>
      <c r="D194" s="313" t="s">
        <v>1453</v>
      </c>
      <c r="E194" s="302" t="s">
        <v>682</v>
      </c>
      <c r="F194" s="308">
        <v>64</v>
      </c>
      <c r="G194" s="631">
        <f>F194*'Прайс-лист'!I3*(1-'Прайс-лист'!$E$3)</f>
        <v>51.2</v>
      </c>
    </row>
    <row r="195" spans="2:7" ht="15.75" customHeight="1">
      <c r="B195" s="300">
        <v>4511</v>
      </c>
      <c r="C195" s="301" t="s">
        <v>683</v>
      </c>
      <c r="D195" s="314" t="s">
        <v>1454</v>
      </c>
      <c r="E195" s="300" t="s">
        <v>684</v>
      </c>
      <c r="F195" s="308">
        <v>64</v>
      </c>
      <c r="G195" s="631">
        <f>F195*'Прайс-лист'!I3*(1-'Прайс-лист'!$E$3)</f>
        <v>51.2</v>
      </c>
    </row>
    <row r="196" spans="2:7" ht="15.75" customHeight="1">
      <c r="B196" s="302">
        <v>4512</v>
      </c>
      <c r="C196" s="303" t="s">
        <v>685</v>
      </c>
      <c r="D196" s="313" t="s">
        <v>1455</v>
      </c>
      <c r="E196" s="302" t="s">
        <v>686</v>
      </c>
      <c r="F196" s="308">
        <v>65</v>
      </c>
      <c r="G196" s="631">
        <f>F196*'Прайс-лист'!I3*(1-'Прайс-лист'!$E$3)</f>
        <v>52</v>
      </c>
    </row>
    <row r="197" spans="2:7" ht="15.75" customHeight="1">
      <c r="B197" s="300">
        <v>4513</v>
      </c>
      <c r="C197" s="301" t="s">
        <v>687</v>
      </c>
      <c r="D197" s="314" t="s">
        <v>1456</v>
      </c>
      <c r="E197" s="300" t="s">
        <v>688</v>
      </c>
      <c r="F197" s="308">
        <v>65</v>
      </c>
      <c r="G197" s="631">
        <f>F197*'Прайс-лист'!I3*(1-'Прайс-лист'!$E$3)</f>
        <v>52</v>
      </c>
    </row>
    <row r="198" spans="2:7" ht="15.75" customHeight="1">
      <c r="B198" s="302">
        <v>4514</v>
      </c>
      <c r="C198" s="303" t="s">
        <v>689</v>
      </c>
      <c r="D198" s="313" t="s">
        <v>1457</v>
      </c>
      <c r="E198" s="302" t="s">
        <v>690</v>
      </c>
      <c r="F198" s="308">
        <v>41</v>
      </c>
      <c r="G198" s="631">
        <f>F198*'Прайс-лист'!I3*(1-'Прайс-лист'!$E$3)</f>
        <v>32.800000000000004</v>
      </c>
    </row>
    <row r="199" spans="2:7" ht="15.75" customHeight="1">
      <c r="B199" s="300">
        <v>4515</v>
      </c>
      <c r="C199" s="301" t="s">
        <v>691</v>
      </c>
      <c r="D199" s="314" t="s">
        <v>1458</v>
      </c>
      <c r="E199" s="300" t="s">
        <v>692</v>
      </c>
      <c r="F199" s="308">
        <v>43</v>
      </c>
      <c r="G199" s="631">
        <f>F199*'Прайс-лист'!I3*(1-'Прайс-лист'!$E$3)</f>
        <v>34.4</v>
      </c>
    </row>
    <row r="200" spans="2:7" ht="15.75" customHeight="1">
      <c r="B200" s="302">
        <v>4516</v>
      </c>
      <c r="C200" s="303" t="s">
        <v>693</v>
      </c>
      <c r="D200" s="313" t="s">
        <v>1459</v>
      </c>
      <c r="E200" s="302" t="s">
        <v>694</v>
      </c>
      <c r="F200" s="308">
        <v>43</v>
      </c>
      <c r="G200" s="631">
        <f>F200*'Прайс-лист'!I3*(1-'Прайс-лист'!$E$3)</f>
        <v>34.4</v>
      </c>
    </row>
    <row r="201" spans="2:7" ht="15.75" customHeight="1">
      <c r="B201" s="300">
        <v>4517</v>
      </c>
      <c r="C201" s="301" t="s">
        <v>695</v>
      </c>
      <c r="D201" s="314" t="s">
        <v>1460</v>
      </c>
      <c r="E201" s="300" t="s">
        <v>696</v>
      </c>
      <c r="F201" s="308">
        <v>63</v>
      </c>
      <c r="G201" s="631">
        <f>F201*'Прайс-лист'!I3*(1-'Прайс-лист'!$E$3)</f>
        <v>50.400000000000006</v>
      </c>
    </row>
    <row r="202" spans="2:7" ht="15.75" customHeight="1">
      <c r="B202" s="302">
        <v>4518</v>
      </c>
      <c r="C202" s="303" t="s">
        <v>697</v>
      </c>
      <c r="D202" s="313" t="s">
        <v>1461</v>
      </c>
      <c r="E202" s="302" t="s">
        <v>698</v>
      </c>
      <c r="F202" s="308">
        <v>68</v>
      </c>
      <c r="G202" s="631">
        <f>F202*'Прайс-лист'!I3*(1-'Прайс-лист'!$E$3)</f>
        <v>54.400000000000006</v>
      </c>
    </row>
    <row r="203" spans="2:7" ht="15.75" customHeight="1">
      <c r="B203" s="300">
        <v>4519</v>
      </c>
      <c r="C203" s="301" t="s">
        <v>699</v>
      </c>
      <c r="D203" s="314" t="s">
        <v>1462</v>
      </c>
      <c r="E203" s="300" t="s">
        <v>700</v>
      </c>
      <c r="F203" s="308">
        <v>70</v>
      </c>
      <c r="G203" s="631">
        <f>F203*'Прайс-лист'!I3*(1-'Прайс-лист'!$E$3)</f>
        <v>56</v>
      </c>
    </row>
    <row r="204" spans="2:7" ht="15.75" customHeight="1">
      <c r="B204" s="302">
        <v>4520</v>
      </c>
      <c r="C204" s="303" t="s">
        <v>701</v>
      </c>
      <c r="D204" s="313" t="s">
        <v>1463</v>
      </c>
      <c r="E204" s="302" t="s">
        <v>702</v>
      </c>
      <c r="F204" s="308">
        <v>70</v>
      </c>
      <c r="G204" s="631">
        <f>F204*'Прайс-лист'!I3*(1-'Прайс-лист'!$E$3)</f>
        <v>56</v>
      </c>
    </row>
    <row r="205" spans="2:7" ht="15.75" customHeight="1">
      <c r="B205" s="300">
        <v>4521</v>
      </c>
      <c r="C205" s="301" t="s">
        <v>703</v>
      </c>
      <c r="D205" s="314" t="s">
        <v>1464</v>
      </c>
      <c r="E205" s="300" t="s">
        <v>18</v>
      </c>
      <c r="F205" s="308">
        <v>39</v>
      </c>
      <c r="G205" s="631">
        <f>F205*'Прайс-лист'!I3*(1-'Прайс-лист'!$E$3)</f>
        <v>31.200000000000003</v>
      </c>
    </row>
    <row r="206" spans="2:7" ht="15.75" customHeight="1">
      <c r="B206" s="302">
        <v>4522</v>
      </c>
      <c r="C206" s="303" t="s">
        <v>704</v>
      </c>
      <c r="D206" s="313" t="s">
        <v>1465</v>
      </c>
      <c r="E206" s="302" t="s">
        <v>705</v>
      </c>
      <c r="F206" s="308">
        <v>43</v>
      </c>
      <c r="G206" s="631">
        <f>F206*'Прайс-лист'!I3*(1-'Прайс-лист'!$E$3)</f>
        <v>34.4</v>
      </c>
    </row>
    <row r="207" spans="2:7" ht="15.75" customHeight="1">
      <c r="B207" s="298">
        <v>4523</v>
      </c>
      <c r="C207" s="299" t="s">
        <v>706</v>
      </c>
      <c r="D207" s="323" t="s">
        <v>1466</v>
      </c>
      <c r="E207" s="298" t="s">
        <v>707</v>
      </c>
      <c r="F207" s="336">
        <v>46</v>
      </c>
      <c r="G207" s="631">
        <f>F207*'Прайс-лист'!I3*(1-'Прайс-лист'!$E$3)</f>
        <v>36.800000000000004</v>
      </c>
    </row>
    <row r="208" spans="2:7" ht="15.75" customHeight="1">
      <c r="B208" s="300">
        <v>4525</v>
      </c>
      <c r="C208" s="311" t="s">
        <v>708</v>
      </c>
      <c r="D208" s="321" t="s">
        <v>1467</v>
      </c>
      <c r="E208" s="300" t="s">
        <v>709</v>
      </c>
      <c r="F208" s="320">
        <v>64</v>
      </c>
      <c r="G208" s="631">
        <f>F208*'Прайс-лист'!I3*(1-'Прайс-лист'!$E$3)</f>
        <v>51.2</v>
      </c>
    </row>
    <row r="209" spans="2:7" ht="15.75" customHeight="1">
      <c r="B209" s="300">
        <v>4526</v>
      </c>
      <c r="C209" s="311" t="s">
        <v>710</v>
      </c>
      <c r="D209" s="321" t="s">
        <v>1468</v>
      </c>
      <c r="E209" s="300" t="s">
        <v>711</v>
      </c>
      <c r="F209" s="322">
        <v>65</v>
      </c>
      <c r="G209" s="631">
        <f>F209*'Прайс-лист'!I3*(1-'Прайс-лист'!$E$3)</f>
        <v>52</v>
      </c>
    </row>
    <row r="210" spans="2:7" ht="15.75" customHeight="1">
      <c r="B210" s="302">
        <v>4527</v>
      </c>
      <c r="C210" s="303" t="s">
        <v>712</v>
      </c>
      <c r="D210" s="313" t="s">
        <v>1469</v>
      </c>
      <c r="E210" s="302" t="s">
        <v>224</v>
      </c>
      <c r="F210" s="336">
        <v>30</v>
      </c>
      <c r="G210" s="631">
        <f>F210*'Прайс-лист'!I3*(1-'Прайс-лист'!$E$3)</f>
        <v>24</v>
      </c>
    </row>
    <row r="211" spans="2:7" ht="15.75" customHeight="1">
      <c r="B211" s="300">
        <v>4530</v>
      </c>
      <c r="C211" s="301" t="s">
        <v>713</v>
      </c>
      <c r="D211" s="314" t="s">
        <v>1470</v>
      </c>
      <c r="E211" s="300"/>
      <c r="F211" s="320">
        <v>3</v>
      </c>
      <c r="G211" s="631">
        <f>F211*'Прайс-лист'!I3*(1-'Прайс-лист'!$E$3)</f>
        <v>2.4000000000000004</v>
      </c>
    </row>
    <row r="212" spans="2:7" ht="15.75" customHeight="1">
      <c r="B212" s="300">
        <v>4540</v>
      </c>
      <c r="C212" s="301" t="s">
        <v>714</v>
      </c>
      <c r="D212" s="314" t="s">
        <v>1471</v>
      </c>
      <c r="E212" s="300" t="s">
        <v>2289</v>
      </c>
      <c r="F212" s="308">
        <v>64</v>
      </c>
      <c r="G212" s="631">
        <f>F212*'Прайс-лист'!I3*(1-'Прайс-лист'!$E$3)</f>
        <v>51.2</v>
      </c>
    </row>
    <row r="213" spans="2:7" ht="15.75" customHeight="1">
      <c r="B213" s="302">
        <v>4541</v>
      </c>
      <c r="C213" s="303" t="s">
        <v>715</v>
      </c>
      <c r="D213" s="313" t="s">
        <v>1472</v>
      </c>
      <c r="E213" s="302" t="s">
        <v>2290</v>
      </c>
      <c r="F213" s="308">
        <v>72</v>
      </c>
      <c r="G213" s="631">
        <f>F213*'Прайс-лист'!I3*(1-'Прайс-лист'!$E$3)</f>
        <v>57.6</v>
      </c>
    </row>
    <row r="214" spans="2:7" ht="15.75" customHeight="1">
      <c r="B214" s="300">
        <v>4542</v>
      </c>
      <c r="C214" s="301" t="s">
        <v>716</v>
      </c>
      <c r="D214" s="314" t="s">
        <v>1473</v>
      </c>
      <c r="E214" s="300" t="s">
        <v>235</v>
      </c>
      <c r="F214" s="308">
        <v>88</v>
      </c>
      <c r="G214" s="631">
        <f>F214*'Прайс-лист'!I3*(1-'Прайс-лист'!$E$3)</f>
        <v>70.400000000000006</v>
      </c>
    </row>
    <row r="215" spans="2:7" ht="15.75" customHeight="1">
      <c r="B215" s="302">
        <v>4543</v>
      </c>
      <c r="C215" s="303" t="s">
        <v>717</v>
      </c>
      <c r="D215" s="313" t="s">
        <v>1474</v>
      </c>
      <c r="E215" s="302" t="s">
        <v>236</v>
      </c>
      <c r="F215" s="308">
        <v>115</v>
      </c>
      <c r="G215" s="631">
        <f>F215*'Прайс-лист'!I3*(1-'Прайс-лист'!$E$3)</f>
        <v>92</v>
      </c>
    </row>
    <row r="216" spans="2:7" ht="15.75" customHeight="1">
      <c r="B216" s="300">
        <v>4550</v>
      </c>
      <c r="C216" s="301" t="s">
        <v>718</v>
      </c>
      <c r="D216" s="314" t="s">
        <v>1475</v>
      </c>
      <c r="E216" s="300" t="s">
        <v>452</v>
      </c>
      <c r="F216" s="308">
        <v>23</v>
      </c>
      <c r="G216" s="631">
        <f>F216*'Прайс-лист'!I3*(1-'Прайс-лист'!$E$3)</f>
        <v>18.400000000000002</v>
      </c>
    </row>
    <row r="217" spans="2:7" ht="15.75" customHeight="1">
      <c r="B217" s="302">
        <v>4551</v>
      </c>
      <c r="C217" s="303" t="s">
        <v>719</v>
      </c>
      <c r="D217" s="313" t="s">
        <v>1476</v>
      </c>
      <c r="E217" s="302" t="s">
        <v>453</v>
      </c>
      <c r="F217" s="308">
        <v>54</v>
      </c>
      <c r="G217" s="631">
        <f>F217*'Прайс-лист'!I3*(1-'Прайс-лист'!$E$3)</f>
        <v>43.2</v>
      </c>
    </row>
    <row r="218" spans="2:7" ht="15.75" customHeight="1">
      <c r="B218" s="300">
        <v>4552</v>
      </c>
      <c r="C218" s="301" t="s">
        <v>720</v>
      </c>
      <c r="D218" s="314" t="s">
        <v>1477</v>
      </c>
      <c r="E218" s="300" t="s">
        <v>438</v>
      </c>
      <c r="F218" s="308">
        <v>71</v>
      </c>
      <c r="G218" s="631">
        <f>F218*'Прайс-лист'!I3*(1-'Прайс-лист'!$E$3)</f>
        <v>56.800000000000004</v>
      </c>
    </row>
    <row r="219" spans="2:7" ht="15.75" customHeight="1">
      <c r="B219" s="302">
        <v>4553</v>
      </c>
      <c r="C219" s="303" t="s">
        <v>721</v>
      </c>
      <c r="D219" s="313" t="s">
        <v>1478</v>
      </c>
      <c r="E219" s="302" t="s">
        <v>331</v>
      </c>
      <c r="F219" s="308">
        <v>81</v>
      </c>
      <c r="G219" s="631">
        <f>F219*'Прайс-лист'!I3*(1-'Прайс-лист'!$E$3)</f>
        <v>64.8</v>
      </c>
    </row>
    <row r="220" spans="2:7" ht="15.75" customHeight="1">
      <c r="B220" s="300">
        <v>4554</v>
      </c>
      <c r="C220" s="301" t="s">
        <v>722</v>
      </c>
      <c r="D220" s="314" t="s">
        <v>1479</v>
      </c>
      <c r="E220" s="300" t="s">
        <v>343</v>
      </c>
      <c r="F220" s="331">
        <v>157</v>
      </c>
      <c r="G220" s="631">
        <f>F220*'Прайс-лист'!I3*(1-'Прайс-лист'!$E$3)</f>
        <v>125.60000000000001</v>
      </c>
    </row>
    <row r="221" spans="2:7" ht="15.75" customHeight="1">
      <c r="B221" s="302">
        <v>4560</v>
      </c>
      <c r="C221" s="303" t="s">
        <v>723</v>
      </c>
      <c r="D221" s="313" t="s">
        <v>1480</v>
      </c>
      <c r="E221" s="302" t="s">
        <v>262</v>
      </c>
      <c r="F221" s="308">
        <v>171</v>
      </c>
      <c r="G221" s="631">
        <f>F221*'Прайс-лист'!I3*(1-'Прайс-лист'!$E$3)</f>
        <v>136.80000000000001</v>
      </c>
    </row>
    <row r="222" spans="2:7" ht="15.75" customHeight="1">
      <c r="B222" s="300">
        <v>4561</v>
      </c>
      <c r="C222" s="301" t="s">
        <v>724</v>
      </c>
      <c r="D222" s="314" t="s">
        <v>1481</v>
      </c>
      <c r="E222" s="300" t="s">
        <v>264</v>
      </c>
      <c r="F222" s="308">
        <v>212</v>
      </c>
      <c r="G222" s="631">
        <f>F222*'Прайс-лист'!I3*(1-'Прайс-лист'!$E$3)</f>
        <v>169.60000000000002</v>
      </c>
    </row>
    <row r="223" spans="2:7" ht="15.75" customHeight="1">
      <c r="B223" s="302">
        <v>4562</v>
      </c>
      <c r="C223" s="303" t="s">
        <v>725</v>
      </c>
      <c r="D223" s="313" t="s">
        <v>1482</v>
      </c>
      <c r="E223" s="302" t="s">
        <v>266</v>
      </c>
      <c r="F223" s="308">
        <v>239</v>
      </c>
      <c r="G223" s="632">
        <f>F223*'Прайс-лист'!I3*(1-'Прайс-лист'!$E$3)</f>
        <v>191.20000000000002</v>
      </c>
    </row>
    <row r="224" spans="2:7" ht="15.75" customHeight="1">
      <c r="B224" s="300">
        <v>4563</v>
      </c>
      <c r="C224" s="301" t="s">
        <v>726</v>
      </c>
      <c r="D224" s="314" t="s">
        <v>1483</v>
      </c>
      <c r="E224" s="300" t="s">
        <v>268</v>
      </c>
      <c r="F224" s="308">
        <v>267</v>
      </c>
      <c r="G224" s="632">
        <f>F224*'Прайс-лист'!I3*(1-'Прайс-лист'!$E$3)</f>
        <v>213.60000000000002</v>
      </c>
    </row>
    <row r="225" spans="2:7" ht="15.75" customHeight="1">
      <c r="B225" s="302">
        <v>4564</v>
      </c>
      <c r="C225" s="303" t="s">
        <v>727</v>
      </c>
      <c r="D225" s="313" t="s">
        <v>1484</v>
      </c>
      <c r="E225" s="302" t="s">
        <v>270</v>
      </c>
      <c r="F225" s="308">
        <v>321</v>
      </c>
      <c r="G225" s="632">
        <f>F225*'Прайс-лист'!I3*(1-'Прайс-лист'!$E$3)</f>
        <v>256.8</v>
      </c>
    </row>
    <row r="226" spans="2:7" ht="15.75" customHeight="1">
      <c r="B226" s="300">
        <v>4565</v>
      </c>
      <c r="C226" s="301" t="s">
        <v>728</v>
      </c>
      <c r="D226" s="314" t="s">
        <v>1485</v>
      </c>
      <c r="E226" s="300" t="s">
        <v>291</v>
      </c>
      <c r="F226" s="308">
        <v>357</v>
      </c>
      <c r="G226" s="632">
        <f>F226*'Прайс-лист'!I3*(1-'Прайс-лист'!$E$3)</f>
        <v>285.60000000000002</v>
      </c>
    </row>
    <row r="227" spans="2:7" ht="15.75" customHeight="1">
      <c r="B227" s="302">
        <v>4566</v>
      </c>
      <c r="C227" s="303" t="s">
        <v>729</v>
      </c>
      <c r="D227" s="313" t="s">
        <v>1486</v>
      </c>
      <c r="E227" s="302" t="s">
        <v>292</v>
      </c>
      <c r="F227" s="308">
        <v>374</v>
      </c>
      <c r="G227" s="632">
        <f>F227*'Прайс-лист'!I3*(1-'Прайс-лист'!$E$3)</f>
        <v>299.2</v>
      </c>
    </row>
    <row r="228" spans="2:7" ht="15.75" customHeight="1">
      <c r="B228" s="300">
        <v>4567</v>
      </c>
      <c r="C228" s="301" t="s">
        <v>730</v>
      </c>
      <c r="D228" s="314" t="s">
        <v>1487</v>
      </c>
      <c r="E228" s="300" t="s">
        <v>293</v>
      </c>
      <c r="F228" s="308">
        <v>556</v>
      </c>
      <c r="G228" s="632">
        <f>F228*'Прайс-лист'!I3*(1-'Прайс-лист'!$E$3)</f>
        <v>444.8</v>
      </c>
    </row>
    <row r="229" spans="2:7" ht="15.75" customHeight="1">
      <c r="B229" s="302">
        <v>4570</v>
      </c>
      <c r="C229" s="303" t="s">
        <v>731</v>
      </c>
      <c r="D229" s="313" t="s">
        <v>1488</v>
      </c>
      <c r="E229" s="302" t="s">
        <v>262</v>
      </c>
      <c r="F229" s="308">
        <v>87</v>
      </c>
      <c r="G229" s="632">
        <f>F229*'Прайс-лист'!I3*(1-'Прайс-лист'!$E$3)</f>
        <v>69.600000000000009</v>
      </c>
    </row>
    <row r="230" spans="2:7" ht="15.75" customHeight="1">
      <c r="B230" s="300">
        <v>4571</v>
      </c>
      <c r="C230" s="301" t="s">
        <v>732</v>
      </c>
      <c r="D230" s="314" t="s">
        <v>1489</v>
      </c>
      <c r="E230" s="300" t="s">
        <v>264</v>
      </c>
      <c r="F230" s="308">
        <v>88</v>
      </c>
      <c r="G230" s="632">
        <f>F230*'Прайс-лист'!I3*(1-'Прайс-лист'!$E$3)</f>
        <v>70.400000000000006</v>
      </c>
    </row>
    <row r="231" spans="2:7" ht="15.75" customHeight="1">
      <c r="B231" s="302">
        <v>4572</v>
      </c>
      <c r="C231" s="303" t="s">
        <v>733</v>
      </c>
      <c r="D231" s="313" t="s">
        <v>1490</v>
      </c>
      <c r="E231" s="302" t="s">
        <v>266</v>
      </c>
      <c r="F231" s="308">
        <v>98</v>
      </c>
      <c r="G231" s="632">
        <f>F231*'Прайс-лист'!I3*(1-'Прайс-лист'!$E$3)</f>
        <v>78.400000000000006</v>
      </c>
    </row>
    <row r="232" spans="2:7" ht="15.75" customHeight="1">
      <c r="B232" s="300">
        <v>4573</v>
      </c>
      <c r="C232" s="301" t="s">
        <v>734</v>
      </c>
      <c r="D232" s="314" t="s">
        <v>1491</v>
      </c>
      <c r="E232" s="300" t="s">
        <v>268</v>
      </c>
      <c r="F232" s="308">
        <v>109</v>
      </c>
      <c r="G232" s="632">
        <f>F232*'Прайс-лист'!I3*(1-'Прайс-лист'!$E$3)</f>
        <v>87.2</v>
      </c>
    </row>
    <row r="233" spans="2:7" ht="15.75" customHeight="1">
      <c r="B233" s="302">
        <v>4574</v>
      </c>
      <c r="C233" s="303" t="s">
        <v>735</v>
      </c>
      <c r="D233" s="313" t="s">
        <v>1492</v>
      </c>
      <c r="E233" s="302" t="s">
        <v>270</v>
      </c>
      <c r="F233" s="308">
        <v>125</v>
      </c>
      <c r="G233" s="632">
        <f>F233*'Прайс-лист'!I3*(1-'Прайс-лист'!$E$3)</f>
        <v>100</v>
      </c>
    </row>
    <row r="234" spans="2:7" ht="15.75" customHeight="1">
      <c r="B234" s="300">
        <v>4575</v>
      </c>
      <c r="C234" s="301" t="s">
        <v>736</v>
      </c>
      <c r="D234" s="314" t="s">
        <v>1493</v>
      </c>
      <c r="E234" s="300" t="s">
        <v>291</v>
      </c>
      <c r="F234" s="308">
        <v>129</v>
      </c>
      <c r="G234" s="632">
        <f>F234*'Прайс-лист'!I3*(1-'Прайс-лист'!$E$3)</f>
        <v>103.2</v>
      </c>
    </row>
    <row r="235" spans="2:7" ht="15.75" customHeight="1">
      <c r="B235" s="302">
        <v>4576</v>
      </c>
      <c r="C235" s="303" t="s">
        <v>737</v>
      </c>
      <c r="D235" s="313" t="s">
        <v>1494</v>
      </c>
      <c r="E235" s="302" t="s">
        <v>292</v>
      </c>
      <c r="F235" s="308">
        <v>145</v>
      </c>
      <c r="G235" s="631">
        <f>F235*'Прайс-лист'!I3*(1-'Прайс-лист'!$E$3)</f>
        <v>116</v>
      </c>
    </row>
    <row r="236" spans="2:7" ht="15.75" customHeight="1">
      <c r="B236" s="300">
        <v>4577</v>
      </c>
      <c r="C236" s="301" t="s">
        <v>738</v>
      </c>
      <c r="D236" s="314" t="s">
        <v>1495</v>
      </c>
      <c r="E236" s="300" t="s">
        <v>293</v>
      </c>
      <c r="F236" s="308">
        <v>157</v>
      </c>
      <c r="G236" s="631">
        <f>F236*'Прайс-лист'!I3*(1-'Прайс-лист'!$E$3)</f>
        <v>125.60000000000001</v>
      </c>
    </row>
    <row r="237" spans="2:7" ht="15.75" customHeight="1">
      <c r="B237" s="302">
        <v>4580</v>
      </c>
      <c r="C237" s="303" t="s">
        <v>739</v>
      </c>
      <c r="D237" s="313" t="s">
        <v>1496</v>
      </c>
      <c r="E237" s="302" t="s">
        <v>262</v>
      </c>
      <c r="F237" s="308">
        <v>290</v>
      </c>
      <c r="G237" s="631">
        <f>F237*'Прайс-лист'!I3*(1-'Прайс-лист'!$E$3)</f>
        <v>232</v>
      </c>
    </row>
    <row r="238" spans="2:7" ht="15.75" customHeight="1">
      <c r="B238" s="300">
        <v>4581</v>
      </c>
      <c r="C238" s="301" t="s">
        <v>740</v>
      </c>
      <c r="D238" s="314" t="s">
        <v>1497</v>
      </c>
      <c r="E238" s="300" t="s">
        <v>264</v>
      </c>
      <c r="F238" s="331">
        <v>355</v>
      </c>
      <c r="G238" s="631">
        <f>F238*'Прайс-лист'!I3*(1-'Прайс-лист'!$E$3)</f>
        <v>284</v>
      </c>
    </row>
    <row r="239" spans="2:7" ht="15.75" customHeight="1">
      <c r="B239" s="302">
        <v>4582</v>
      </c>
      <c r="C239" s="303" t="s">
        <v>741</v>
      </c>
      <c r="D239" s="313" t="s">
        <v>1498</v>
      </c>
      <c r="E239" s="302" t="s">
        <v>266</v>
      </c>
      <c r="F239" s="308">
        <v>421</v>
      </c>
      <c r="G239" s="631">
        <f>F239*'Прайс-лист'!I3*(1-'Прайс-лист'!$E$3)</f>
        <v>336.8</v>
      </c>
    </row>
    <row r="240" spans="2:7" ht="15.75" customHeight="1">
      <c r="B240" s="300">
        <v>4583</v>
      </c>
      <c r="C240" s="301" t="s">
        <v>742</v>
      </c>
      <c r="D240" s="314" t="s">
        <v>1499</v>
      </c>
      <c r="E240" s="300" t="s">
        <v>268</v>
      </c>
      <c r="F240" s="308">
        <v>478</v>
      </c>
      <c r="G240" s="632">
        <f>F240*'Прайс-лист'!I3*(1-'Прайс-лист'!$E$3)</f>
        <v>382.40000000000003</v>
      </c>
    </row>
    <row r="241" spans="2:7" ht="15.75" customHeight="1">
      <c r="B241" s="302">
        <v>4584</v>
      </c>
      <c r="C241" s="303" t="s">
        <v>743</v>
      </c>
      <c r="D241" s="313" t="s">
        <v>1500</v>
      </c>
      <c r="E241" s="302" t="s">
        <v>270</v>
      </c>
      <c r="F241" s="308">
        <v>568</v>
      </c>
      <c r="G241" s="631">
        <f>F241*'Прайс-лист'!I3*(1-'Прайс-лист'!$E$3)</f>
        <v>454.40000000000003</v>
      </c>
    </row>
    <row r="242" spans="2:7" ht="15.75" customHeight="1">
      <c r="B242" s="300">
        <v>4585</v>
      </c>
      <c r="C242" s="301" t="s">
        <v>744</v>
      </c>
      <c r="D242" s="314" t="s">
        <v>1501</v>
      </c>
      <c r="E242" s="300" t="s">
        <v>225</v>
      </c>
      <c r="F242" s="308">
        <v>300</v>
      </c>
      <c r="G242" s="631">
        <f>F242*'Прайс-лист'!I3*(1-'Прайс-лист'!$E$3)</f>
        <v>240</v>
      </c>
    </row>
    <row r="243" spans="2:7" ht="15.75" customHeight="1">
      <c r="B243" s="302">
        <v>4586</v>
      </c>
      <c r="C243" s="303" t="s">
        <v>745</v>
      </c>
      <c r="D243" s="313" t="s">
        <v>1502</v>
      </c>
      <c r="E243" s="302" t="s">
        <v>227</v>
      </c>
      <c r="F243" s="308">
        <v>370</v>
      </c>
      <c r="G243" s="631">
        <f>F243*'Прайс-лист'!I3*(1-'Прайс-лист'!$E$3)</f>
        <v>296</v>
      </c>
    </row>
    <row r="244" spans="2:7" ht="15.75" customHeight="1">
      <c r="B244" s="300">
        <v>4587</v>
      </c>
      <c r="C244" s="301" t="s">
        <v>746</v>
      </c>
      <c r="D244" s="314" t="s">
        <v>1503</v>
      </c>
      <c r="E244" s="300" t="s">
        <v>229</v>
      </c>
      <c r="F244" s="308">
        <v>421</v>
      </c>
      <c r="G244" s="631">
        <f>F244*'Прайс-лист'!I3*(1-'Прайс-лист'!$E$3)</f>
        <v>336.8</v>
      </c>
    </row>
    <row r="245" spans="2:7" ht="15.75" customHeight="1">
      <c r="B245" s="300">
        <v>4590</v>
      </c>
      <c r="C245" s="301" t="s">
        <v>747</v>
      </c>
      <c r="D245" s="314" t="s">
        <v>1504</v>
      </c>
      <c r="E245" s="300" t="s">
        <v>262</v>
      </c>
      <c r="F245" s="308">
        <v>52</v>
      </c>
      <c r="G245" s="631">
        <f>F245*'Прайс-лист'!I3*(1-'Прайс-лист'!$E$3)</f>
        <v>41.6</v>
      </c>
    </row>
    <row r="246" spans="2:7" ht="15.75" customHeight="1">
      <c r="B246" s="302">
        <v>4591</v>
      </c>
      <c r="C246" s="303" t="s">
        <v>748</v>
      </c>
      <c r="D246" s="313" t="s">
        <v>1505</v>
      </c>
      <c r="E246" s="302" t="s">
        <v>264</v>
      </c>
      <c r="F246" s="308">
        <v>55</v>
      </c>
      <c r="G246" s="631">
        <f>F246*'Прайс-лист'!I3*(1-'Прайс-лист'!$E$3)</f>
        <v>44</v>
      </c>
    </row>
    <row r="247" spans="2:7" ht="15.75" customHeight="1">
      <c r="B247" s="300">
        <v>4592</v>
      </c>
      <c r="C247" s="301" t="s">
        <v>749</v>
      </c>
      <c r="D247" s="314" t="s">
        <v>1506</v>
      </c>
      <c r="E247" s="300" t="s">
        <v>266</v>
      </c>
      <c r="F247" s="308">
        <v>66</v>
      </c>
      <c r="G247" s="631">
        <f>F247*'Прайс-лист'!I3*(1-'Прайс-лист'!$E$3)</f>
        <v>52.800000000000004</v>
      </c>
    </row>
    <row r="248" spans="2:7" ht="15.75" customHeight="1">
      <c r="B248" s="302">
        <v>4593</v>
      </c>
      <c r="C248" s="303" t="s">
        <v>750</v>
      </c>
      <c r="D248" s="313" t="s">
        <v>1507</v>
      </c>
      <c r="E248" s="302" t="s">
        <v>268</v>
      </c>
      <c r="F248" s="308">
        <v>68</v>
      </c>
      <c r="G248" s="631">
        <f>F248*'Прайс-лист'!I3*(1-'Прайс-лист'!$E$3)</f>
        <v>54.400000000000006</v>
      </c>
    </row>
    <row r="249" spans="2:7" ht="14.25">
      <c r="B249" s="300">
        <v>4594</v>
      </c>
      <c r="C249" s="301" t="s">
        <v>751</v>
      </c>
      <c r="D249" s="314" t="s">
        <v>1508</v>
      </c>
      <c r="E249" s="300" t="s">
        <v>270</v>
      </c>
      <c r="F249" s="308">
        <v>73</v>
      </c>
      <c r="G249" s="631">
        <f>F249*'Прайс-лист'!I3*(1-'Прайс-лист'!$E$3)</f>
        <v>58.400000000000006</v>
      </c>
    </row>
    <row r="250" spans="2:7" ht="15.75" customHeight="1">
      <c r="B250" s="302">
        <v>4595</v>
      </c>
      <c r="C250" s="303" t="s">
        <v>752</v>
      </c>
      <c r="D250" s="313" t="s">
        <v>1509</v>
      </c>
      <c r="E250" s="302" t="s">
        <v>291</v>
      </c>
      <c r="F250" s="308">
        <v>105</v>
      </c>
      <c r="G250" s="631">
        <f>F250*'Прайс-лист'!I3*(1-'Прайс-лист'!$E$3)</f>
        <v>84</v>
      </c>
    </row>
    <row r="251" spans="2:7" ht="15.75" customHeight="1">
      <c r="B251" s="300">
        <v>4596</v>
      </c>
      <c r="C251" s="301" t="s">
        <v>753</v>
      </c>
      <c r="D251" s="314" t="s">
        <v>1510</v>
      </c>
      <c r="E251" s="300" t="s">
        <v>292</v>
      </c>
      <c r="F251" s="308">
        <v>131</v>
      </c>
      <c r="G251" s="631">
        <f>F251*'Прайс-лист'!I3*(1-'Прайс-лист'!$E$3)</f>
        <v>104.80000000000001</v>
      </c>
    </row>
    <row r="252" spans="2:7" ht="15.75" customHeight="1">
      <c r="B252" s="302">
        <v>4597</v>
      </c>
      <c r="C252" s="303" t="s">
        <v>754</v>
      </c>
      <c r="D252" s="313" t="s">
        <v>1511</v>
      </c>
      <c r="E252" s="302" t="s">
        <v>293</v>
      </c>
      <c r="F252" s="308">
        <v>139</v>
      </c>
      <c r="G252" s="629">
        <f>F252*'Прайс-лист'!I3*(1-'Прайс-лист'!$E$3)</f>
        <v>111.2</v>
      </c>
    </row>
    <row r="253" spans="2:7" ht="15.75" customHeight="1" thickBot="1">
      <c r="B253" s="565"/>
      <c r="C253" s="575" t="s">
        <v>755</v>
      </c>
      <c r="D253" s="566" t="s">
        <v>1512</v>
      </c>
      <c r="E253" s="575"/>
      <c r="F253" s="589"/>
      <c r="G253" s="634"/>
    </row>
    <row r="254" spans="2:7" ht="15.75" customHeight="1">
      <c r="B254" s="563">
        <v>3053</v>
      </c>
      <c r="C254" s="591" t="s">
        <v>2475</v>
      </c>
      <c r="D254" s="591" t="s">
        <v>2448</v>
      </c>
      <c r="E254" s="592" t="s">
        <v>158</v>
      </c>
      <c r="F254" s="308">
        <v>128</v>
      </c>
      <c r="G254" s="631">
        <f>F254*'Прайс-лист'!I3*(1-'Прайс-лист'!$E$3)</f>
        <v>102.4</v>
      </c>
    </row>
    <row r="255" spans="2:7" ht="15.75" customHeight="1">
      <c r="B255" s="563">
        <v>3055</v>
      </c>
      <c r="C255" s="593" t="s">
        <v>2476</v>
      </c>
      <c r="D255" s="591" t="s">
        <v>2465</v>
      </c>
      <c r="E255" s="592" t="s">
        <v>159</v>
      </c>
      <c r="F255" s="308">
        <v>92</v>
      </c>
      <c r="G255" s="631">
        <f>F255*'Прайс-лист'!I3*(1-'Прайс-лист'!$E$3)</f>
        <v>73.600000000000009</v>
      </c>
    </row>
    <row r="256" spans="2:7" ht="15.75" customHeight="1">
      <c r="B256" s="563">
        <v>3067</v>
      </c>
      <c r="C256" s="593" t="s">
        <v>2477</v>
      </c>
      <c r="D256" s="591" t="s">
        <v>2449</v>
      </c>
      <c r="E256" s="592" t="s">
        <v>960</v>
      </c>
      <c r="F256" s="308">
        <v>108</v>
      </c>
      <c r="G256" s="631">
        <f>F256*'Прайс-лист'!I3*(1-'Прайс-лист'!$E$3)</f>
        <v>86.4</v>
      </c>
    </row>
    <row r="257" spans="2:7" ht="15.75" customHeight="1">
      <c r="B257" s="563">
        <v>306702</v>
      </c>
      <c r="C257" s="593" t="s">
        <v>2478</v>
      </c>
      <c r="D257" s="591" t="s">
        <v>2450</v>
      </c>
      <c r="E257" s="592" t="s">
        <v>960</v>
      </c>
      <c r="F257" s="308">
        <v>108</v>
      </c>
      <c r="G257" s="631">
        <f>F257*'Прайс-лист'!I3*(1-'Прайс-лист'!$E$3)</f>
        <v>86.4</v>
      </c>
    </row>
    <row r="258" spans="2:7" ht="15.75" customHeight="1">
      <c r="B258" s="563">
        <v>3068</v>
      </c>
      <c r="C258" s="593" t="s">
        <v>2479</v>
      </c>
      <c r="D258" s="591" t="s">
        <v>2451</v>
      </c>
      <c r="E258" s="592" t="s">
        <v>960</v>
      </c>
      <c r="F258" s="308">
        <v>188</v>
      </c>
      <c r="G258" s="631">
        <f>F258*'Прайс-лист'!I3*(1-'Прайс-лист'!$E$3)</f>
        <v>150.4</v>
      </c>
    </row>
    <row r="259" spans="2:7" ht="15.75" customHeight="1">
      <c r="B259" s="563">
        <v>3069</v>
      </c>
      <c r="C259" s="593" t="s">
        <v>2480</v>
      </c>
      <c r="D259" s="591" t="s">
        <v>2452</v>
      </c>
      <c r="E259" s="592" t="s">
        <v>960</v>
      </c>
      <c r="F259" s="308">
        <v>79</v>
      </c>
      <c r="G259" s="631">
        <f>F259*'Прайс-лист'!I3*(1-'Прайс-лист'!$E$3)</f>
        <v>63.2</v>
      </c>
    </row>
    <row r="260" spans="2:7" ht="15.75" customHeight="1">
      <c r="B260" s="563">
        <v>306902</v>
      </c>
      <c r="C260" s="593" t="s">
        <v>2481</v>
      </c>
      <c r="D260" s="591" t="s">
        <v>2453</v>
      </c>
      <c r="E260" s="592" t="s">
        <v>960</v>
      </c>
      <c r="F260" s="308">
        <v>79</v>
      </c>
      <c r="G260" s="631">
        <f>F260*'Прайс-лист'!I3*(1-'Прайс-лист'!$E$3)</f>
        <v>63.2</v>
      </c>
    </row>
    <row r="261" spans="2:7" ht="15.75" customHeight="1">
      <c r="B261" s="563">
        <v>3074</v>
      </c>
      <c r="C261" s="593" t="s">
        <v>2482</v>
      </c>
      <c r="D261" s="591" t="s">
        <v>2454</v>
      </c>
      <c r="E261" s="592" t="s">
        <v>964</v>
      </c>
      <c r="F261" s="308">
        <v>135</v>
      </c>
      <c r="G261" s="631">
        <f>F261*'Прайс-лист'!I3*(1-'Прайс-лист'!$E$3)</f>
        <v>108</v>
      </c>
    </row>
    <row r="262" spans="2:7" ht="15.75" customHeight="1">
      <c r="B262" s="563">
        <v>3080</v>
      </c>
      <c r="C262" s="593" t="s">
        <v>2464</v>
      </c>
      <c r="D262" s="591" t="s">
        <v>2455</v>
      </c>
      <c r="E262" s="592" t="s">
        <v>1789</v>
      </c>
      <c r="F262" s="308">
        <v>81</v>
      </c>
      <c r="G262" s="631">
        <f>F262*'Прайс-лист'!I3*(1-'Прайс-лист'!$E$3)</f>
        <v>64.8</v>
      </c>
    </row>
    <row r="263" spans="2:7" ht="15.75" customHeight="1">
      <c r="B263" s="563">
        <v>308101</v>
      </c>
      <c r="C263" s="593" t="s">
        <v>2483</v>
      </c>
      <c r="D263" s="591" t="s">
        <v>2456</v>
      </c>
      <c r="E263" s="592" t="s">
        <v>1789</v>
      </c>
      <c r="F263" s="308">
        <v>67</v>
      </c>
      <c r="G263" s="631">
        <f>F263*'Прайс-лист'!I3*(1-'Прайс-лист'!$E$3)</f>
        <v>53.6</v>
      </c>
    </row>
    <row r="264" spans="2:7" ht="15.75" customHeight="1">
      <c r="B264" s="563">
        <v>308103</v>
      </c>
      <c r="C264" s="593" t="s">
        <v>2484</v>
      </c>
      <c r="D264" s="591" t="s">
        <v>2457</v>
      </c>
      <c r="E264" s="592" t="s">
        <v>1789</v>
      </c>
      <c r="F264" s="308">
        <v>67</v>
      </c>
      <c r="G264" s="631">
        <f>F264*'Прайс-лист'!I3*(1-'Прайс-лист'!$E$3)</f>
        <v>53.6</v>
      </c>
    </row>
    <row r="265" spans="2:7" ht="15.75" customHeight="1">
      <c r="B265" s="563">
        <v>3083</v>
      </c>
      <c r="C265" s="593" t="s">
        <v>2485</v>
      </c>
      <c r="D265" s="591" t="s">
        <v>2458</v>
      </c>
      <c r="E265" s="592" t="s">
        <v>2014</v>
      </c>
      <c r="F265" s="308">
        <v>130</v>
      </c>
      <c r="G265" s="631">
        <f>F265*'Прайс-лист'!I3*(1-'Прайс-лист'!$E$3)</f>
        <v>104</v>
      </c>
    </row>
    <row r="266" spans="2:7" ht="15.75" customHeight="1">
      <c r="B266" s="563">
        <v>3078</v>
      </c>
      <c r="C266" s="593" t="s">
        <v>2486</v>
      </c>
      <c r="D266" s="591" t="s">
        <v>2459</v>
      </c>
      <c r="E266" s="592" t="s">
        <v>966</v>
      </c>
      <c r="F266" s="308">
        <v>244</v>
      </c>
      <c r="G266" s="631">
        <f>F266*'Прайс-лист'!I3*(1-'Прайс-лист'!$E$3)</f>
        <v>195.20000000000002</v>
      </c>
    </row>
    <row r="267" spans="2:7" ht="15.75" customHeight="1">
      <c r="B267" s="563">
        <v>4600</v>
      </c>
      <c r="C267" s="593" t="s">
        <v>2462</v>
      </c>
      <c r="D267" s="591" t="s">
        <v>2460</v>
      </c>
      <c r="E267" s="592" t="s">
        <v>966</v>
      </c>
      <c r="F267" s="308">
        <v>445</v>
      </c>
      <c r="G267" s="631">
        <f>F267*'Прайс-лист'!I3*(1-'Прайс-лист'!$E$3)</f>
        <v>356</v>
      </c>
    </row>
    <row r="268" spans="2:7" ht="15.75" customHeight="1">
      <c r="B268" s="355">
        <v>460002</v>
      </c>
      <c r="C268" s="593" t="s">
        <v>2463</v>
      </c>
      <c r="D268" s="594" t="s">
        <v>2461</v>
      </c>
      <c r="E268" s="590" t="s">
        <v>966</v>
      </c>
      <c r="F268" s="308">
        <v>138</v>
      </c>
      <c r="G268" s="631">
        <f>F268*'Прайс-лист'!I3*(1-'Прайс-лист'!$E$3)</f>
        <v>110.4</v>
      </c>
    </row>
    <row r="269" spans="2:7" ht="15.75" customHeight="1">
      <c r="B269" s="300">
        <v>4601</v>
      </c>
      <c r="C269" s="311" t="s">
        <v>756</v>
      </c>
      <c r="D269" s="312" t="s">
        <v>1513</v>
      </c>
      <c r="E269" s="300" t="s">
        <v>452</v>
      </c>
      <c r="F269" s="320">
        <v>64</v>
      </c>
      <c r="G269" s="635">
        <f>F269*'Прайс-лист'!I3*(1-'Прайс-лист'!$E$3)</f>
        <v>51.2</v>
      </c>
    </row>
    <row r="270" spans="2:7" ht="15.75" customHeight="1">
      <c r="B270" s="300">
        <v>4602</v>
      </c>
      <c r="C270" s="311" t="s">
        <v>757</v>
      </c>
      <c r="D270" s="312" t="s">
        <v>1514</v>
      </c>
      <c r="E270" s="300" t="s">
        <v>453</v>
      </c>
      <c r="F270" s="308">
        <v>76</v>
      </c>
      <c r="G270" s="631">
        <f>F270*'Прайс-лист'!I3*(1-'Прайс-лист'!$E$3)</f>
        <v>60.800000000000004</v>
      </c>
    </row>
    <row r="271" spans="2:7" ht="15.75" customHeight="1">
      <c r="B271" s="302">
        <v>4603</v>
      </c>
      <c r="C271" s="309" t="s">
        <v>758</v>
      </c>
      <c r="D271" s="310" t="s">
        <v>1515</v>
      </c>
      <c r="E271" s="302" t="s">
        <v>438</v>
      </c>
      <c r="F271" s="322">
        <v>105</v>
      </c>
      <c r="G271" s="631">
        <f>F271*'Прайс-лист'!I3*(1-'Прайс-лист'!$E$3)</f>
        <v>84</v>
      </c>
    </row>
    <row r="272" spans="2:7" ht="15.75" customHeight="1">
      <c r="B272" s="300">
        <v>4604</v>
      </c>
      <c r="C272" s="311" t="s">
        <v>759</v>
      </c>
      <c r="D272" s="312" t="s">
        <v>1516</v>
      </c>
      <c r="E272" s="300" t="s">
        <v>438</v>
      </c>
      <c r="F272" s="320">
        <v>60</v>
      </c>
      <c r="G272" s="631">
        <f>F272*'Прайс-лист'!I3*(1-'Прайс-лист'!$E$3)</f>
        <v>48</v>
      </c>
    </row>
    <row r="273" spans="2:7" ht="15.75" customHeight="1">
      <c r="B273" s="302">
        <v>4605</v>
      </c>
      <c r="C273" s="309" t="s">
        <v>760</v>
      </c>
      <c r="D273" s="310" t="s">
        <v>1517</v>
      </c>
      <c r="E273" s="302" t="s">
        <v>438</v>
      </c>
      <c r="F273" s="308">
        <v>88</v>
      </c>
      <c r="G273" s="631">
        <f>F273*'Прайс-лист'!I3*(1-'Прайс-лист'!$E$3)</f>
        <v>70.400000000000006</v>
      </c>
    </row>
    <row r="274" spans="2:7" ht="15.75" customHeight="1">
      <c r="B274" s="355">
        <v>4610</v>
      </c>
      <c r="C274" s="594" t="s">
        <v>2468</v>
      </c>
      <c r="D274" s="594" t="s">
        <v>2466</v>
      </c>
      <c r="E274" s="590" t="s">
        <v>966</v>
      </c>
      <c r="F274" s="308">
        <v>23</v>
      </c>
      <c r="G274" s="631">
        <f>F274*'Прайс-лист'!I3*(1-'Прайс-лист'!$E$3)</f>
        <v>18.400000000000002</v>
      </c>
    </row>
    <row r="275" spans="2:7" ht="15.75" customHeight="1">
      <c r="B275" s="559">
        <v>461002</v>
      </c>
      <c r="C275" s="591" t="s">
        <v>2487</v>
      </c>
      <c r="D275" s="595" t="s">
        <v>2467</v>
      </c>
      <c r="E275" s="592" t="s">
        <v>966</v>
      </c>
      <c r="F275" s="308">
        <v>88</v>
      </c>
      <c r="G275" s="631">
        <f>F275*'Прайс-лист'!I3*(1-'Прайс-лист'!$E$3)</f>
        <v>70.400000000000006</v>
      </c>
    </row>
    <row r="276" spans="2:7" ht="15.75" customHeight="1">
      <c r="B276" s="300">
        <v>4611</v>
      </c>
      <c r="C276" s="311" t="s">
        <v>2489</v>
      </c>
      <c r="D276" s="312" t="s">
        <v>1518</v>
      </c>
      <c r="E276" s="300" t="s">
        <v>452</v>
      </c>
      <c r="F276" s="308">
        <v>96</v>
      </c>
      <c r="G276" s="631">
        <f>F276*'Прайс-лист'!I3*(1-'Прайс-лист'!$E$3)</f>
        <v>76.800000000000011</v>
      </c>
    </row>
    <row r="277" spans="2:7" ht="15.75" customHeight="1">
      <c r="B277" s="302">
        <v>4612</v>
      </c>
      <c r="C277" s="282" t="s">
        <v>2492</v>
      </c>
      <c r="D277" s="310" t="s">
        <v>1519</v>
      </c>
      <c r="E277" s="302" t="s">
        <v>453</v>
      </c>
      <c r="F277" s="308">
        <v>96</v>
      </c>
      <c r="G277" s="631">
        <f>F277*'Прайс-лист'!I3*(1-'Прайс-лист'!$E$3)</f>
        <v>76.800000000000011</v>
      </c>
    </row>
    <row r="278" spans="2:7" ht="15.75" customHeight="1">
      <c r="B278" s="300">
        <v>4613</v>
      </c>
      <c r="C278" s="293" t="s">
        <v>2491</v>
      </c>
      <c r="D278" s="312" t="s">
        <v>1520</v>
      </c>
      <c r="E278" s="300" t="s">
        <v>438</v>
      </c>
      <c r="F278" s="308">
        <v>114</v>
      </c>
      <c r="G278" s="631">
        <f>F278*'Прайс-лист'!I3*(1-'Прайс-лист'!$E$3)</f>
        <v>91.2</v>
      </c>
    </row>
    <row r="279" spans="2:7" ht="15.75" customHeight="1">
      <c r="B279" s="300">
        <v>4614</v>
      </c>
      <c r="C279" s="293" t="s">
        <v>2490</v>
      </c>
      <c r="D279" s="312" t="s">
        <v>1521</v>
      </c>
      <c r="E279" s="300" t="s">
        <v>1616</v>
      </c>
      <c r="F279" s="308">
        <v>123</v>
      </c>
      <c r="G279" s="631">
        <f>F279*'Прайс-лист'!I3*(1-'Прайс-лист'!$E$3)</f>
        <v>98.4</v>
      </c>
    </row>
    <row r="280" spans="2:7" ht="15.75" customHeight="1">
      <c r="B280" s="302">
        <v>4616</v>
      </c>
      <c r="C280" s="282" t="s">
        <v>2488</v>
      </c>
      <c r="D280" s="310" t="s">
        <v>1522</v>
      </c>
      <c r="E280" s="302" t="s">
        <v>1617</v>
      </c>
      <c r="F280" s="322">
        <v>170</v>
      </c>
      <c r="G280" s="631">
        <f>F280*'Прайс-лист'!I3*(1-'Прайс-лист'!$E$3)</f>
        <v>136</v>
      </c>
    </row>
    <row r="281" spans="2:7" ht="15.75" customHeight="1">
      <c r="B281" s="355">
        <v>4617</v>
      </c>
      <c r="C281" s="596" t="s">
        <v>2493</v>
      </c>
      <c r="D281" s="594" t="s">
        <v>2469</v>
      </c>
      <c r="E281" s="590" t="s">
        <v>964</v>
      </c>
      <c r="F281" s="336">
        <v>152</v>
      </c>
      <c r="G281" s="631">
        <f>F281*'Прайс-лист'!I3*(1-'Прайс-лист'!$E$3)</f>
        <v>121.60000000000001</v>
      </c>
    </row>
    <row r="282" spans="2:7" ht="15.75" customHeight="1">
      <c r="B282" s="355">
        <v>461702</v>
      </c>
      <c r="C282" s="596" t="s">
        <v>2474</v>
      </c>
      <c r="D282" s="594" t="s">
        <v>2470</v>
      </c>
      <c r="E282" s="590" t="s">
        <v>964</v>
      </c>
      <c r="F282" s="320">
        <v>107</v>
      </c>
      <c r="G282" s="631">
        <f>F282*'Прайс-лист'!I3*(1-'Прайс-лист'!$E$3)</f>
        <v>85.600000000000009</v>
      </c>
    </row>
    <row r="283" spans="2:7" ht="15.75" customHeight="1">
      <c r="B283" s="355">
        <v>4618</v>
      </c>
      <c r="C283" s="596" t="s">
        <v>2494</v>
      </c>
      <c r="D283" s="594" t="s">
        <v>2471</v>
      </c>
      <c r="E283" s="590" t="s">
        <v>1789</v>
      </c>
      <c r="F283" s="320">
        <v>152</v>
      </c>
      <c r="G283" s="631">
        <f>F283*'Прайс-лист'!I3*(1-'Прайс-лист'!$E$3)</f>
        <v>121.60000000000001</v>
      </c>
    </row>
    <row r="284" spans="2:7" ht="15.75" customHeight="1">
      <c r="B284" s="355">
        <v>4619</v>
      </c>
      <c r="C284" s="596" t="s">
        <v>2495</v>
      </c>
      <c r="D284" s="594" t="s">
        <v>2472</v>
      </c>
      <c r="E284" s="590" t="s">
        <v>966</v>
      </c>
      <c r="F284" s="308">
        <v>70</v>
      </c>
      <c r="G284" s="631">
        <f>F284*'Прайс-лист'!I3*(1-'Прайс-лист'!$E$3)</f>
        <v>56</v>
      </c>
    </row>
    <row r="285" spans="2:7" ht="15.75" customHeight="1">
      <c r="B285" s="559">
        <v>461902</v>
      </c>
      <c r="C285" s="597" t="s">
        <v>2496</v>
      </c>
      <c r="D285" s="595" t="s">
        <v>2473</v>
      </c>
      <c r="E285" s="592" t="s">
        <v>966</v>
      </c>
      <c r="F285" s="322">
        <v>110</v>
      </c>
      <c r="G285" s="631">
        <f>F285*'Прайс-лист'!I3*(1-'Прайс-лист'!$E$3)</f>
        <v>88</v>
      </c>
    </row>
    <row r="286" spans="2:7" ht="15.75" customHeight="1">
      <c r="B286" s="300">
        <v>4620</v>
      </c>
      <c r="C286" s="293" t="s">
        <v>761</v>
      </c>
      <c r="D286" s="312" t="s">
        <v>1523</v>
      </c>
      <c r="E286" s="300" t="s">
        <v>452</v>
      </c>
      <c r="F286" s="320">
        <v>131</v>
      </c>
      <c r="G286" s="631">
        <f>F286*'Прайс-лист'!I3*(1-'Прайс-лист'!$E$3)</f>
        <v>104.80000000000001</v>
      </c>
    </row>
    <row r="287" spans="2:7" ht="15.75" customHeight="1">
      <c r="B287" s="302">
        <v>4622</v>
      </c>
      <c r="C287" s="282" t="s">
        <v>762</v>
      </c>
      <c r="D287" s="310" t="s">
        <v>1524</v>
      </c>
      <c r="E287" s="302" t="s">
        <v>2504</v>
      </c>
      <c r="F287" s="308">
        <v>137</v>
      </c>
      <c r="G287" s="631">
        <f>F287*'Прайс-лист'!I3*(1-'Прайс-лист'!$E$3)</f>
        <v>109.60000000000001</v>
      </c>
    </row>
    <row r="288" spans="2:7" ht="15.75" customHeight="1">
      <c r="B288" s="300">
        <v>4623</v>
      </c>
      <c r="C288" s="293" t="s">
        <v>763</v>
      </c>
      <c r="D288" s="312" t="s">
        <v>1525</v>
      </c>
      <c r="E288" s="300" t="s">
        <v>1616</v>
      </c>
      <c r="F288" s="308">
        <v>137</v>
      </c>
      <c r="G288" s="631">
        <f>F288*'Прайс-лист'!I3*(1-'Прайс-лист'!$E$3)</f>
        <v>109.60000000000001</v>
      </c>
    </row>
    <row r="289" spans="2:7" ht="15.75" customHeight="1">
      <c r="B289" s="302">
        <v>4624</v>
      </c>
      <c r="C289" s="282" t="s">
        <v>764</v>
      </c>
      <c r="D289" s="310" t="s">
        <v>1526</v>
      </c>
      <c r="E289" s="302" t="s">
        <v>1617</v>
      </c>
      <c r="F289" s="322">
        <v>150</v>
      </c>
      <c r="G289" s="631">
        <f>F289*'Прайс-лист'!I3*(1-'Прайс-лист'!$E$3)</f>
        <v>120</v>
      </c>
    </row>
    <row r="290" spans="2:7" ht="15.75" customHeight="1">
      <c r="B290" s="300">
        <v>4625</v>
      </c>
      <c r="C290" s="276" t="s">
        <v>765</v>
      </c>
      <c r="D290" s="314" t="s">
        <v>1527</v>
      </c>
      <c r="E290" s="300"/>
      <c r="F290" s="320">
        <v>102</v>
      </c>
      <c r="G290" s="631">
        <f>F290*'Прайс-лист'!I3*(1-'Прайс-лист'!$E$3)</f>
        <v>81.600000000000009</v>
      </c>
    </row>
    <row r="291" spans="2:7" ht="15.75" customHeight="1">
      <c r="B291" s="302">
        <v>4626</v>
      </c>
      <c r="C291" s="309" t="s">
        <v>766</v>
      </c>
      <c r="D291" s="327" t="s">
        <v>1528</v>
      </c>
      <c r="E291" s="302"/>
      <c r="F291" s="320">
        <v>130</v>
      </c>
      <c r="G291" s="631">
        <f>F291*'Прайс-лист'!I3*(1-'Прайс-лист'!$E$3)</f>
        <v>104</v>
      </c>
    </row>
    <row r="292" spans="2:7" ht="15.75" customHeight="1">
      <c r="B292" s="355">
        <v>4627</v>
      </c>
      <c r="C292" s="594" t="s">
        <v>2507</v>
      </c>
      <c r="D292" s="594" t="s">
        <v>2505</v>
      </c>
      <c r="E292" s="590"/>
      <c r="F292" s="320">
        <v>71</v>
      </c>
      <c r="G292" s="631">
        <f>F292*'Прайс-лист'!I3*(1-'Прайс-лист'!$E$3)</f>
        <v>56.800000000000004</v>
      </c>
    </row>
    <row r="293" spans="2:7" ht="15.75" customHeight="1">
      <c r="B293" s="355">
        <v>4628</v>
      </c>
      <c r="C293" s="594" t="s">
        <v>2508</v>
      </c>
      <c r="D293" s="594" t="s">
        <v>2506</v>
      </c>
      <c r="E293" s="590" t="s">
        <v>964</v>
      </c>
      <c r="F293" s="320">
        <v>108</v>
      </c>
      <c r="G293" s="631">
        <f>F293*'Прайс-лист'!I3*(1-'Прайс-лист'!$E$3)</f>
        <v>86.4</v>
      </c>
    </row>
    <row r="294" spans="2:7" ht="15.75" customHeight="1">
      <c r="B294" s="355">
        <v>4629</v>
      </c>
      <c r="C294" s="594" t="s">
        <v>2501</v>
      </c>
      <c r="D294" s="594" t="s">
        <v>1533</v>
      </c>
      <c r="E294" s="590" t="s">
        <v>382</v>
      </c>
      <c r="F294" s="320">
        <v>64</v>
      </c>
      <c r="G294" s="631">
        <f>F294*'Прайс-лист'!I3*(1-'Прайс-лист'!$E$3)</f>
        <v>51.2</v>
      </c>
    </row>
    <row r="295" spans="2:7" ht="15.75" customHeight="1">
      <c r="B295" s="300">
        <v>4630</v>
      </c>
      <c r="C295" s="301" t="s">
        <v>2497</v>
      </c>
      <c r="D295" s="314" t="s">
        <v>1529</v>
      </c>
      <c r="E295" s="300"/>
      <c r="F295" s="320">
        <v>64</v>
      </c>
      <c r="G295" s="631">
        <f>F295*'Прайс-лист'!I3*(1-'Прайс-лист'!$E$3)</f>
        <v>51.2</v>
      </c>
    </row>
    <row r="296" spans="2:7" ht="15.75" customHeight="1">
      <c r="B296" s="302">
        <v>4631</v>
      </c>
      <c r="C296" s="303" t="s">
        <v>2498</v>
      </c>
      <c r="D296" s="313" t="s">
        <v>1530</v>
      </c>
      <c r="E296" s="302"/>
      <c r="F296" s="322">
        <v>88</v>
      </c>
      <c r="G296" s="631">
        <f>F296*'Прайс-лист'!I3*(1-'Прайс-лист'!$E$3)</f>
        <v>70.400000000000006</v>
      </c>
    </row>
    <row r="297" spans="2:7" ht="15.75" customHeight="1">
      <c r="B297" s="300">
        <v>4632</v>
      </c>
      <c r="C297" s="301" t="s">
        <v>2499</v>
      </c>
      <c r="D297" s="314" t="s">
        <v>1531</v>
      </c>
      <c r="E297" s="300"/>
      <c r="F297" s="320">
        <v>108</v>
      </c>
      <c r="G297" s="631">
        <f>F297*'Прайс-лист'!I3*(1-'Прайс-лист'!$E$3)</f>
        <v>86.4</v>
      </c>
    </row>
    <row r="298" spans="2:7" ht="15.75" customHeight="1">
      <c r="B298" s="300">
        <v>4633</v>
      </c>
      <c r="C298" s="301" t="s">
        <v>2500</v>
      </c>
      <c r="D298" s="314" t="s">
        <v>1532</v>
      </c>
      <c r="E298" s="300"/>
      <c r="F298" s="320">
        <v>88</v>
      </c>
      <c r="G298" s="631">
        <f>F298*'Прайс-лист'!I3*(1-'Прайс-лист'!$E$3)</f>
        <v>70.400000000000006</v>
      </c>
    </row>
    <row r="299" spans="2:7" ht="15.75" customHeight="1">
      <c r="B299" s="302">
        <v>4639</v>
      </c>
      <c r="C299" s="309" t="s">
        <v>2502</v>
      </c>
      <c r="D299" s="327" t="s">
        <v>1534</v>
      </c>
      <c r="E299" s="302"/>
      <c r="F299" s="308">
        <v>71</v>
      </c>
      <c r="G299" s="631">
        <f>F299*'Прайс-лист'!I3*(1-'Прайс-лист'!$E$3)</f>
        <v>56.800000000000004</v>
      </c>
    </row>
    <row r="300" spans="2:7" ht="15.75" customHeight="1">
      <c r="B300" s="355">
        <v>463001</v>
      </c>
      <c r="C300" s="311" t="s">
        <v>2510</v>
      </c>
      <c r="D300" s="321" t="s">
        <v>2509</v>
      </c>
      <c r="E300" s="300"/>
      <c r="F300" s="308">
        <v>58</v>
      </c>
      <c r="G300" s="631">
        <f>F300*'Прайс-лист'!I3*(1-'Прайс-лист'!$E$3)</f>
        <v>46.400000000000006</v>
      </c>
    </row>
    <row r="301" spans="2:7" ht="15.75" customHeight="1">
      <c r="B301" s="300">
        <v>4634</v>
      </c>
      <c r="C301" s="301" t="s">
        <v>767</v>
      </c>
      <c r="D301" s="314" t="s">
        <v>1535</v>
      </c>
      <c r="E301" s="300"/>
      <c r="F301" s="320">
        <v>76</v>
      </c>
      <c r="G301" s="631">
        <f>F301*'Прайс-лист'!I3*(1-'Прайс-лист'!$E$3)</f>
        <v>60.800000000000004</v>
      </c>
    </row>
    <row r="302" spans="2:7" ht="15.75" customHeight="1">
      <c r="B302" s="300">
        <v>4635</v>
      </c>
      <c r="C302" s="301" t="s">
        <v>2503</v>
      </c>
      <c r="D302" s="314" t="s">
        <v>1536</v>
      </c>
      <c r="E302" s="300"/>
      <c r="F302" s="320">
        <v>117</v>
      </c>
      <c r="G302" s="631">
        <f>F302*'Прайс-лист'!I3*(1-'Прайс-лист'!$E$3)</f>
        <v>93.600000000000009</v>
      </c>
    </row>
    <row r="303" spans="2:7" ht="15.75" customHeight="1">
      <c r="B303" s="302">
        <v>4636</v>
      </c>
      <c r="C303" s="303" t="s">
        <v>768</v>
      </c>
      <c r="D303" s="313" t="s">
        <v>1537</v>
      </c>
      <c r="E303" s="302"/>
      <c r="F303" s="308">
        <v>90</v>
      </c>
      <c r="G303" s="631">
        <f>F303*'Прайс-лист'!I3*(1-'Прайс-лист'!$E$3)</f>
        <v>72</v>
      </c>
    </row>
    <row r="304" spans="2:7" ht="15.75" customHeight="1">
      <c r="B304" s="300">
        <v>4637</v>
      </c>
      <c r="C304" s="301" t="s">
        <v>769</v>
      </c>
      <c r="D304" s="314" t="s">
        <v>1538</v>
      </c>
      <c r="E304" s="300"/>
      <c r="F304" s="308">
        <v>100</v>
      </c>
      <c r="G304" s="631">
        <f>F304*'Прайс-лист'!I3*(1-'Прайс-лист'!$E$3)</f>
        <v>80</v>
      </c>
    </row>
    <row r="305" spans="2:7" ht="15.75" customHeight="1">
      <c r="B305" s="302">
        <v>4638</v>
      </c>
      <c r="C305" s="303" t="s">
        <v>770</v>
      </c>
      <c r="D305" s="313" t="s">
        <v>1539</v>
      </c>
      <c r="E305" s="302"/>
      <c r="F305" s="308">
        <v>71</v>
      </c>
      <c r="G305" s="631">
        <f>F305*'Прайс-лист'!I3*(1-'Прайс-лист'!$E$3)</f>
        <v>56.800000000000004</v>
      </c>
    </row>
    <row r="306" spans="2:7" ht="15.75" customHeight="1">
      <c r="B306" s="300">
        <v>4640</v>
      </c>
      <c r="C306" s="301" t="s">
        <v>771</v>
      </c>
      <c r="D306" s="314" t="s">
        <v>1540</v>
      </c>
      <c r="E306" s="300" t="s">
        <v>146</v>
      </c>
      <c r="F306" s="308">
        <v>92</v>
      </c>
      <c r="G306" s="631">
        <f>F306*'Прайс-лист'!I3*(1-'Прайс-лист'!$E$3)</f>
        <v>73.600000000000009</v>
      </c>
    </row>
    <row r="307" spans="2:7" ht="15.75" customHeight="1">
      <c r="B307" s="302">
        <v>4641</v>
      </c>
      <c r="C307" s="303" t="s">
        <v>772</v>
      </c>
      <c r="D307" s="313" t="s">
        <v>1541</v>
      </c>
      <c r="E307" s="302" t="s">
        <v>438</v>
      </c>
      <c r="F307" s="308">
        <v>147</v>
      </c>
      <c r="G307" s="631">
        <f>F307*'Прайс-лист'!I3*(1-'Прайс-лист'!$E$3)</f>
        <v>117.60000000000001</v>
      </c>
    </row>
    <row r="308" spans="2:7" ht="15.75" customHeight="1">
      <c r="B308" s="298">
        <v>4642</v>
      </c>
      <c r="C308" s="299" t="s">
        <v>773</v>
      </c>
      <c r="D308" s="323" t="s">
        <v>1542</v>
      </c>
      <c r="E308" s="298" t="s">
        <v>1616</v>
      </c>
      <c r="F308" s="322">
        <v>310</v>
      </c>
      <c r="G308" s="631">
        <f>F308*'Прайс-лист'!I3*(1-'Прайс-лист'!$E$3)</f>
        <v>248</v>
      </c>
    </row>
    <row r="309" spans="2:7" ht="15.75" customHeight="1">
      <c r="B309" s="300">
        <v>4643</v>
      </c>
      <c r="C309" s="311" t="s">
        <v>774</v>
      </c>
      <c r="D309" s="321" t="s">
        <v>1543</v>
      </c>
      <c r="E309" s="300" t="s">
        <v>338</v>
      </c>
      <c r="F309" s="320">
        <v>157</v>
      </c>
      <c r="G309" s="631">
        <f>F309*'Прайс-лист'!I3*(1-'Прайс-лист'!$E$3)</f>
        <v>125.60000000000001</v>
      </c>
    </row>
    <row r="310" spans="2:7" ht="15.75" customHeight="1">
      <c r="B310" s="304">
        <v>4643</v>
      </c>
      <c r="C310" s="305" t="s">
        <v>775</v>
      </c>
      <c r="D310" s="326" t="s">
        <v>1544</v>
      </c>
      <c r="E310" s="304" t="s">
        <v>343</v>
      </c>
      <c r="F310" s="308">
        <v>310</v>
      </c>
      <c r="G310" s="631">
        <f>F310*'Прайс-лист'!I3*(1-'Прайс-лист'!$E$3)</f>
        <v>248</v>
      </c>
    </row>
    <row r="311" spans="2:7" ht="15.75" customHeight="1">
      <c r="B311" s="302">
        <v>4644</v>
      </c>
      <c r="C311" s="303" t="s">
        <v>776</v>
      </c>
      <c r="D311" s="313" t="s">
        <v>1545</v>
      </c>
      <c r="E311" s="302"/>
      <c r="F311" s="308">
        <v>58</v>
      </c>
      <c r="G311" s="631">
        <f>F311*'Прайс-лист'!I3*(1-'Прайс-лист'!$E$3)</f>
        <v>46.400000000000006</v>
      </c>
    </row>
    <row r="312" spans="2:7" ht="15.75" customHeight="1">
      <c r="B312" s="355">
        <v>4646</v>
      </c>
      <c r="C312" s="596" t="s">
        <v>2517</v>
      </c>
      <c r="D312" s="594" t="s">
        <v>2511</v>
      </c>
      <c r="E312" s="300" t="s">
        <v>960</v>
      </c>
      <c r="F312" s="590">
        <v>127</v>
      </c>
      <c r="G312" s="631">
        <f>F312*'Прайс-лист'!I3*(1-'Прайс-лист'!$E$3)</f>
        <v>101.60000000000001</v>
      </c>
    </row>
    <row r="313" spans="2:7" ht="15.75" customHeight="1">
      <c r="B313" s="355">
        <v>464602</v>
      </c>
      <c r="C313" s="596" t="s">
        <v>2518</v>
      </c>
      <c r="D313" s="594" t="s">
        <v>2512</v>
      </c>
      <c r="E313" s="302" t="s">
        <v>960</v>
      </c>
      <c r="F313" s="590">
        <v>219</v>
      </c>
      <c r="G313" s="631">
        <f>F313*'Прайс-лист'!I3*(1-'Прайс-лист'!$E$3)</f>
        <v>175.20000000000002</v>
      </c>
    </row>
    <row r="314" spans="2:7" ht="15.75" customHeight="1">
      <c r="B314" s="355">
        <v>4647</v>
      </c>
      <c r="C314" s="594" t="s">
        <v>2519</v>
      </c>
      <c r="D314" s="594" t="s">
        <v>2513</v>
      </c>
      <c r="E314" s="300" t="s">
        <v>960</v>
      </c>
      <c r="F314" s="590">
        <v>50</v>
      </c>
      <c r="G314" s="631">
        <f>F314*'Прайс-лист'!I3*(1-'Прайс-лист'!$E$3)</f>
        <v>40</v>
      </c>
    </row>
    <row r="315" spans="2:7" ht="15.75" customHeight="1">
      <c r="B315" s="355">
        <v>464702</v>
      </c>
      <c r="C315" s="594" t="s">
        <v>2520</v>
      </c>
      <c r="D315" s="594" t="s">
        <v>2514</v>
      </c>
      <c r="E315" s="302" t="s">
        <v>960</v>
      </c>
      <c r="F315" s="590">
        <v>58</v>
      </c>
      <c r="G315" s="631">
        <f>F315*'Прайс-лист'!I3*(1-'Прайс-лист'!$E$3)</f>
        <v>46.400000000000006</v>
      </c>
    </row>
    <row r="316" spans="2:7" ht="15.75" customHeight="1">
      <c r="B316" s="355">
        <v>4648</v>
      </c>
      <c r="C316" s="594" t="s">
        <v>2521</v>
      </c>
      <c r="D316" s="594" t="s">
        <v>2515</v>
      </c>
      <c r="E316" s="300" t="s">
        <v>960</v>
      </c>
      <c r="F316" s="590">
        <v>50</v>
      </c>
      <c r="G316" s="631">
        <f>F316*'Прайс-лист'!I3*(1-'Прайс-лист'!$E$3)</f>
        <v>40</v>
      </c>
    </row>
    <row r="317" spans="2:7" ht="15.75" customHeight="1">
      <c r="B317" s="355">
        <v>464802</v>
      </c>
      <c r="C317" s="594" t="s">
        <v>2522</v>
      </c>
      <c r="D317" s="594" t="s">
        <v>2516</v>
      </c>
      <c r="E317" s="302" t="s">
        <v>960</v>
      </c>
      <c r="F317" s="590">
        <v>58</v>
      </c>
      <c r="G317" s="631">
        <f>F317*'Прайс-лист'!I3*(1-'Прайс-лист'!$E$3)</f>
        <v>46.400000000000006</v>
      </c>
    </row>
    <row r="318" spans="2:7" ht="15.75" customHeight="1">
      <c r="B318" s="300">
        <v>4650</v>
      </c>
      <c r="C318" s="301" t="s">
        <v>777</v>
      </c>
      <c r="D318" s="314" t="s">
        <v>1546</v>
      </c>
      <c r="E318" s="300" t="s">
        <v>452</v>
      </c>
      <c r="F318" s="308">
        <v>108</v>
      </c>
      <c r="G318" s="631">
        <f>F318*'Прайс-лист'!I3*(1-'Прайс-лист'!$E$3)</f>
        <v>86.4</v>
      </c>
    </row>
    <row r="319" spans="2:7" ht="15.75" customHeight="1">
      <c r="B319" s="302">
        <v>4651</v>
      </c>
      <c r="C319" s="301" t="s">
        <v>778</v>
      </c>
      <c r="D319" s="314" t="s">
        <v>1547</v>
      </c>
      <c r="E319" s="302" t="s">
        <v>453</v>
      </c>
      <c r="F319" s="308">
        <v>119</v>
      </c>
      <c r="G319" s="631">
        <f>F319*'Прайс-лист'!I3*(1-'Прайс-лист'!$E$3)</f>
        <v>95.2</v>
      </c>
    </row>
    <row r="320" spans="2:7" ht="15.75" customHeight="1">
      <c r="B320" s="300">
        <v>4652</v>
      </c>
      <c r="C320" s="301" t="s">
        <v>779</v>
      </c>
      <c r="D320" s="314" t="s">
        <v>1548</v>
      </c>
      <c r="E320" s="300" t="s">
        <v>438</v>
      </c>
      <c r="F320" s="308">
        <v>139</v>
      </c>
      <c r="G320" s="631">
        <f>F320*'Прайс-лист'!I3*(1-'Прайс-лист'!$E$3)</f>
        <v>111.2</v>
      </c>
    </row>
    <row r="321" spans="2:7" ht="15.75" customHeight="1">
      <c r="B321" s="302">
        <v>4653</v>
      </c>
      <c r="C321" s="301" t="s">
        <v>780</v>
      </c>
      <c r="D321" s="314" t="s">
        <v>1549</v>
      </c>
      <c r="E321" s="302" t="s">
        <v>452</v>
      </c>
      <c r="F321" s="308">
        <v>155</v>
      </c>
      <c r="G321" s="631">
        <f>F321*'Прайс-лист'!I3*(1-'Прайс-лист'!$E$3)</f>
        <v>124</v>
      </c>
    </row>
    <row r="322" spans="2:7" ht="15.75" customHeight="1">
      <c r="B322" s="300">
        <v>4654</v>
      </c>
      <c r="C322" s="301" t="s">
        <v>781</v>
      </c>
      <c r="D322" s="314" t="s">
        <v>1550</v>
      </c>
      <c r="E322" s="300" t="s">
        <v>453</v>
      </c>
      <c r="F322" s="308">
        <v>161</v>
      </c>
      <c r="G322" s="631">
        <f>F322*'Прайс-лист'!I3*(1-'Прайс-лист'!$E$3)</f>
        <v>128.80000000000001</v>
      </c>
    </row>
    <row r="323" spans="2:7" ht="15.75" customHeight="1">
      <c r="B323" s="300">
        <v>4655</v>
      </c>
      <c r="C323" s="301" t="s">
        <v>782</v>
      </c>
      <c r="D323" s="314" t="s">
        <v>1551</v>
      </c>
      <c r="E323" s="300" t="s">
        <v>438</v>
      </c>
      <c r="F323" s="320">
        <v>139</v>
      </c>
      <c r="G323" s="631">
        <f>F323*'Прайс-лист'!I3*(1-'Прайс-лист'!$E$3)</f>
        <v>111.2</v>
      </c>
    </row>
    <row r="324" spans="2:7" ht="15.75" customHeight="1">
      <c r="B324" s="298">
        <v>4656</v>
      </c>
      <c r="C324" s="303" t="s">
        <v>783</v>
      </c>
      <c r="D324" s="313" t="s">
        <v>1552</v>
      </c>
      <c r="E324" s="298" t="s">
        <v>438</v>
      </c>
      <c r="F324" s="322">
        <v>135</v>
      </c>
      <c r="G324" s="631">
        <f>F324*'Прайс-лист'!I3*(1-'Прайс-лист'!$E$3)</f>
        <v>108</v>
      </c>
    </row>
    <row r="325" spans="2:7" ht="15.75" customHeight="1">
      <c r="B325" s="300">
        <v>4657</v>
      </c>
      <c r="C325" s="301" t="s">
        <v>784</v>
      </c>
      <c r="D325" s="314" t="s">
        <v>1553</v>
      </c>
      <c r="E325" s="300" t="s">
        <v>785</v>
      </c>
      <c r="F325" s="320">
        <v>153</v>
      </c>
      <c r="G325" s="631">
        <f>F325*'Прайс-лист'!I3*(1-'Прайс-лист'!$E$3)</f>
        <v>122.4</v>
      </c>
    </row>
    <row r="326" spans="2:7" ht="15.75" customHeight="1">
      <c r="B326" s="302">
        <v>4658</v>
      </c>
      <c r="C326" s="305" t="s">
        <v>786</v>
      </c>
      <c r="D326" s="326" t="s">
        <v>1554</v>
      </c>
      <c r="E326" s="302" t="s">
        <v>787</v>
      </c>
      <c r="F326" s="308">
        <v>351</v>
      </c>
      <c r="G326" s="631">
        <f>F326*'Прайс-лист'!I3*(1-'Прайс-лист'!$E$3)</f>
        <v>280.8</v>
      </c>
    </row>
    <row r="327" spans="2:7" ht="15.75" customHeight="1">
      <c r="B327" s="300">
        <v>4660</v>
      </c>
      <c r="C327" s="325" t="s">
        <v>788</v>
      </c>
      <c r="D327" s="258" t="s">
        <v>1555</v>
      </c>
      <c r="E327" s="300"/>
      <c r="F327" s="308">
        <v>90</v>
      </c>
      <c r="G327" s="631">
        <f>F327*'Прайс-лист'!I3*(1-'Прайс-лист'!$E$3)</f>
        <v>72</v>
      </c>
    </row>
    <row r="328" spans="2:7" ht="15.75" customHeight="1">
      <c r="B328" s="300">
        <v>4661</v>
      </c>
      <c r="C328" s="311" t="s">
        <v>789</v>
      </c>
      <c r="D328" s="321" t="s">
        <v>1556</v>
      </c>
      <c r="E328" s="300"/>
      <c r="F328" s="308">
        <v>108</v>
      </c>
      <c r="G328" s="631">
        <f>F328*'Прайс-лист'!I3*(1-'Прайс-лист'!$E$3)</f>
        <v>86.4</v>
      </c>
    </row>
    <row r="329" spans="2:7" ht="15.75" customHeight="1">
      <c r="B329" s="298">
        <v>4662</v>
      </c>
      <c r="C329" s="325" t="s">
        <v>790</v>
      </c>
      <c r="D329" s="258" t="s">
        <v>1557</v>
      </c>
      <c r="E329" s="298"/>
      <c r="F329" s="322">
        <v>102</v>
      </c>
      <c r="G329" s="631">
        <f>F329*'Прайс-лист'!I3*(1-'Прайс-лист'!$E$3)</f>
        <v>81.600000000000009</v>
      </c>
    </row>
    <row r="330" spans="2:7" ht="15.75" customHeight="1">
      <c r="B330" s="300">
        <v>4668</v>
      </c>
      <c r="C330" s="311" t="s">
        <v>791</v>
      </c>
      <c r="D330" s="321" t="s">
        <v>1558</v>
      </c>
      <c r="E330" s="300"/>
      <c r="F330" s="320">
        <v>108</v>
      </c>
      <c r="G330" s="631">
        <f>F330*'Прайс-лист'!I3*(1-'Прайс-лист'!$E$3)</f>
        <v>86.4</v>
      </c>
    </row>
    <row r="331" spans="2:7" ht="15.75" customHeight="1">
      <c r="B331" s="302">
        <v>4669</v>
      </c>
      <c r="C331" s="309" t="s">
        <v>792</v>
      </c>
      <c r="D331" s="327" t="s">
        <v>1559</v>
      </c>
      <c r="E331" s="302"/>
      <c r="F331" s="322">
        <v>90</v>
      </c>
      <c r="G331" s="631">
        <f>F331*'Прайс-лист'!I3*(1-'Прайс-лист'!$E$3)</f>
        <v>72</v>
      </c>
    </row>
    <row r="332" spans="2:7" ht="15.75" customHeight="1">
      <c r="B332" s="300">
        <v>4659</v>
      </c>
      <c r="C332" s="311" t="s">
        <v>793</v>
      </c>
      <c r="D332" s="321" t="s">
        <v>1560</v>
      </c>
      <c r="E332" s="300"/>
      <c r="F332" s="334">
        <v>94</v>
      </c>
      <c r="G332" s="631">
        <f>F332*'Прайс-лист'!I3*(1-'Прайс-лист'!$E$3)</f>
        <v>75.2</v>
      </c>
    </row>
    <row r="333" spans="2:7" ht="15.75" customHeight="1">
      <c r="B333" s="355">
        <v>466001</v>
      </c>
      <c r="C333" s="311" t="s">
        <v>2578</v>
      </c>
      <c r="D333" s="594" t="s">
        <v>2523</v>
      </c>
      <c r="E333" s="590"/>
      <c r="F333" s="331">
        <v>63</v>
      </c>
      <c r="G333" s="631">
        <f>F333*'Прайс-лист'!I3*(1-'Прайс-лист'!$E$3)</f>
        <v>50.400000000000006</v>
      </c>
    </row>
    <row r="334" spans="2:7" ht="15.75" customHeight="1">
      <c r="B334" s="304">
        <v>4663</v>
      </c>
      <c r="C334" s="306" t="s">
        <v>794</v>
      </c>
      <c r="D334" s="337" t="s">
        <v>1561</v>
      </c>
      <c r="E334" s="304" t="s">
        <v>325</v>
      </c>
      <c r="F334" s="331">
        <v>534</v>
      </c>
      <c r="G334" s="631">
        <f>F334*'Прайс-лист'!I3*(1-'Прайс-лист'!$E$3)</f>
        <v>427.20000000000005</v>
      </c>
    </row>
    <row r="335" spans="2:7" ht="15.75" customHeight="1">
      <c r="B335" s="300">
        <v>4664</v>
      </c>
      <c r="C335" s="325" t="s">
        <v>795</v>
      </c>
      <c r="D335" s="258" t="s">
        <v>1562</v>
      </c>
      <c r="E335" s="300" t="s">
        <v>1138</v>
      </c>
      <c r="F335" s="331">
        <v>704</v>
      </c>
      <c r="G335" s="631">
        <f>F335*'Прайс-лист'!I3*(1-'Прайс-лист'!$E$3)</f>
        <v>563.20000000000005</v>
      </c>
    </row>
    <row r="336" spans="2:7" ht="15.75" customHeight="1">
      <c r="B336" s="355">
        <v>466401</v>
      </c>
      <c r="C336" s="596" t="s">
        <v>2634</v>
      </c>
      <c r="D336" s="594" t="s">
        <v>2524</v>
      </c>
      <c r="E336" s="590" t="s">
        <v>452</v>
      </c>
      <c r="F336" s="331">
        <v>431</v>
      </c>
      <c r="G336" s="631">
        <f>F336*'Прайс-лист'!I3*(1-'Прайс-лист'!$E$3)</f>
        <v>344.8</v>
      </c>
    </row>
    <row r="337" spans="2:7" ht="15.75" customHeight="1">
      <c r="B337" s="300">
        <v>4665</v>
      </c>
      <c r="C337" s="311" t="s">
        <v>796</v>
      </c>
      <c r="D337" s="321" t="s">
        <v>1563</v>
      </c>
      <c r="E337" s="300" t="s">
        <v>329</v>
      </c>
      <c r="F337" s="331">
        <v>1205</v>
      </c>
      <c r="G337" s="631">
        <f>F337*'Прайс-лист'!I3*(1-'Прайс-лист'!$E$3)</f>
        <v>964</v>
      </c>
    </row>
    <row r="338" spans="2:7" ht="15.75" customHeight="1">
      <c r="B338" s="355">
        <v>466601</v>
      </c>
      <c r="C338" s="596" t="s">
        <v>2625</v>
      </c>
      <c r="D338" s="594" t="s">
        <v>2525</v>
      </c>
      <c r="E338" s="590" t="s">
        <v>2014</v>
      </c>
      <c r="F338" s="331">
        <v>600</v>
      </c>
      <c r="G338" s="631">
        <f>F338*'Прайс-лист'!I3*(1-'Прайс-лист'!$E$3)</f>
        <v>480</v>
      </c>
    </row>
    <row r="339" spans="2:7" ht="15.75" customHeight="1">
      <c r="B339" s="355">
        <v>4750</v>
      </c>
      <c r="C339" s="640" t="s">
        <v>2526</v>
      </c>
      <c r="D339" s="594" t="s">
        <v>2526</v>
      </c>
      <c r="E339" s="355" t="s">
        <v>2527</v>
      </c>
      <c r="F339" s="331">
        <v>923</v>
      </c>
      <c r="G339" s="631">
        <f>F339*'Прайс-лист'!I3*(1-'Прайс-лист'!$E$3)</f>
        <v>738.40000000000009</v>
      </c>
    </row>
    <row r="340" spans="2:7" ht="15.75" customHeight="1">
      <c r="B340" s="300">
        <v>4667</v>
      </c>
      <c r="C340" s="325" t="s">
        <v>797</v>
      </c>
      <c r="D340" s="258" t="s">
        <v>1564</v>
      </c>
      <c r="E340" s="590"/>
      <c r="F340" s="331">
        <v>4</v>
      </c>
      <c r="G340" s="631">
        <f>F340*'Прайс-лист'!I3*(1-'Прайс-лист'!$E$3)</f>
        <v>3.2</v>
      </c>
    </row>
    <row r="341" spans="2:7" ht="15.75" customHeight="1">
      <c r="B341" s="300">
        <v>4670</v>
      </c>
      <c r="C341" s="301" t="s">
        <v>798</v>
      </c>
      <c r="D341" s="314" t="s">
        <v>1565</v>
      </c>
      <c r="E341" s="300" t="s">
        <v>679</v>
      </c>
      <c r="F341" s="331">
        <v>25</v>
      </c>
      <c r="G341" s="631">
        <f>F341*'Прайс-лист'!I3*(1-'Прайс-лист'!$E$3)</f>
        <v>20</v>
      </c>
    </row>
    <row r="342" spans="2:7" ht="15.75" customHeight="1">
      <c r="B342" s="302">
        <v>4671</v>
      </c>
      <c r="C342" s="301" t="s">
        <v>799</v>
      </c>
      <c r="D342" s="314" t="s">
        <v>1566</v>
      </c>
      <c r="E342" s="302" t="s">
        <v>800</v>
      </c>
      <c r="F342" s="331">
        <v>45</v>
      </c>
      <c r="G342" s="631">
        <f>F342*'Прайс-лист'!I3*(1-'Прайс-лист'!$E$3)</f>
        <v>36</v>
      </c>
    </row>
    <row r="343" spans="2:7" ht="15.75" customHeight="1">
      <c r="B343" s="300">
        <v>4672</v>
      </c>
      <c r="C343" s="301" t="s">
        <v>801</v>
      </c>
      <c r="D343" s="314" t="s">
        <v>1567</v>
      </c>
      <c r="E343" s="300" t="s">
        <v>802</v>
      </c>
      <c r="F343" s="331">
        <v>54</v>
      </c>
      <c r="G343" s="631">
        <f>F343*'Прайс-лист'!I3*(1-'Прайс-лист'!$E$3)</f>
        <v>43.2</v>
      </c>
    </row>
    <row r="344" spans="2:7" ht="15.75" customHeight="1">
      <c r="B344" s="302">
        <v>4673</v>
      </c>
      <c r="C344" s="301" t="s">
        <v>803</v>
      </c>
      <c r="D344" s="314" t="s">
        <v>1568</v>
      </c>
      <c r="E344" s="302" t="s">
        <v>804</v>
      </c>
      <c r="F344" s="331">
        <v>58</v>
      </c>
      <c r="G344" s="631">
        <f>F344*'Прайс-лист'!I3*(1-'Прайс-лист'!$E$3)</f>
        <v>46.400000000000006</v>
      </c>
    </row>
    <row r="345" spans="2:7" ht="15.75" customHeight="1">
      <c r="B345" s="300">
        <v>4674</v>
      </c>
      <c r="C345" s="301" t="s">
        <v>805</v>
      </c>
      <c r="D345" s="314" t="s">
        <v>1569</v>
      </c>
      <c r="E345" s="300" t="s">
        <v>292</v>
      </c>
      <c r="F345" s="331">
        <v>70</v>
      </c>
      <c r="G345" s="631">
        <f>F345*'Прайс-лист'!I3*(1-'Прайс-лист'!$E$3)</f>
        <v>56</v>
      </c>
    </row>
    <row r="346" spans="2:7" ht="15.75" customHeight="1">
      <c r="B346" s="300">
        <v>4675</v>
      </c>
      <c r="C346" s="301" t="s">
        <v>806</v>
      </c>
      <c r="D346" s="314" t="s">
        <v>1570</v>
      </c>
      <c r="E346" s="300" t="s">
        <v>293</v>
      </c>
      <c r="F346" s="331">
        <v>52</v>
      </c>
      <c r="G346" s="631">
        <f>F346*'Прайс-лист'!I3*(1-'Прайс-лист'!$E$3)</f>
        <v>41.6</v>
      </c>
    </row>
    <row r="347" spans="2:7" ht="15.75" customHeight="1">
      <c r="B347" s="302">
        <v>4676</v>
      </c>
      <c r="C347" s="301" t="s">
        <v>807</v>
      </c>
      <c r="D347" s="314" t="s">
        <v>1571</v>
      </c>
      <c r="E347" s="302" t="s">
        <v>808</v>
      </c>
      <c r="F347" s="331">
        <v>58</v>
      </c>
      <c r="G347" s="631">
        <f>F347*'Прайс-лист'!I3*(1-'Прайс-лист'!$E$3)</f>
        <v>46.400000000000006</v>
      </c>
    </row>
    <row r="348" spans="2:7" ht="15.75" customHeight="1">
      <c r="B348" s="300">
        <v>4677</v>
      </c>
      <c r="C348" s="301" t="s">
        <v>809</v>
      </c>
      <c r="D348" s="314" t="s">
        <v>1572</v>
      </c>
      <c r="E348" s="300" t="s">
        <v>810</v>
      </c>
      <c r="F348" s="331">
        <v>63</v>
      </c>
      <c r="G348" s="631">
        <f>F348*'Прайс-лист'!I3*(1-'Прайс-лист'!$E$3)</f>
        <v>50.400000000000006</v>
      </c>
    </row>
    <row r="349" spans="2:7" ht="15.75" customHeight="1">
      <c r="B349" s="300">
        <v>4678</v>
      </c>
      <c r="C349" s="301" t="s">
        <v>811</v>
      </c>
      <c r="D349" s="314" t="s">
        <v>1573</v>
      </c>
      <c r="E349" s="300" t="s">
        <v>812</v>
      </c>
      <c r="F349" s="331">
        <v>70</v>
      </c>
      <c r="G349" s="631">
        <f>F349*'Прайс-лист'!I3*(1-'Прайс-лист'!$E$3)</f>
        <v>56</v>
      </c>
    </row>
    <row r="350" spans="2:7" ht="15.75" customHeight="1">
      <c r="B350" s="355">
        <v>4679</v>
      </c>
      <c r="C350" s="594" t="s">
        <v>2582</v>
      </c>
      <c r="D350" s="594" t="s">
        <v>2528</v>
      </c>
      <c r="E350" s="590" t="s">
        <v>1789</v>
      </c>
      <c r="F350" s="331">
        <v>25</v>
      </c>
      <c r="G350" s="631">
        <f>F350*'Прайс-лист'!I3*(1-'Прайс-лист'!$E$3)</f>
        <v>20</v>
      </c>
    </row>
    <row r="351" spans="2:7" ht="15.75" customHeight="1">
      <c r="B351" s="355">
        <v>467902</v>
      </c>
      <c r="C351" s="594" t="s">
        <v>2583</v>
      </c>
      <c r="D351" s="594" t="s">
        <v>2529</v>
      </c>
      <c r="E351" s="590" t="s">
        <v>1789</v>
      </c>
      <c r="F351" s="331">
        <v>58</v>
      </c>
      <c r="G351" s="631">
        <f>F351*'Прайс-лист'!I3*(1-'Прайс-лист'!$E$3)</f>
        <v>46.400000000000006</v>
      </c>
    </row>
    <row r="352" spans="2:7" ht="15.75" customHeight="1">
      <c r="B352" s="355">
        <v>467904</v>
      </c>
      <c r="C352" s="594" t="s">
        <v>2584</v>
      </c>
      <c r="D352" s="594" t="s">
        <v>2467</v>
      </c>
      <c r="E352" s="590" t="s">
        <v>1789</v>
      </c>
      <c r="F352" s="331">
        <v>307</v>
      </c>
      <c r="G352" s="631">
        <f>F352*'Прайс-лист'!I3*(1-'Прайс-лист'!$E$3)</f>
        <v>245.60000000000002</v>
      </c>
    </row>
    <row r="353" spans="2:7" ht="15.75" customHeight="1">
      <c r="B353" s="355">
        <v>4681</v>
      </c>
      <c r="C353" s="594" t="s">
        <v>2586</v>
      </c>
      <c r="D353" s="594" t="s">
        <v>2530</v>
      </c>
      <c r="E353" s="590" t="s">
        <v>382</v>
      </c>
      <c r="F353" s="331">
        <v>139</v>
      </c>
      <c r="G353" s="631">
        <f>F353*'Прайс-лист'!I3*(1-'Прайс-лист'!$E$3)</f>
        <v>111.2</v>
      </c>
    </row>
    <row r="354" spans="2:7" ht="15.75" customHeight="1">
      <c r="B354" s="355">
        <v>4682</v>
      </c>
      <c r="C354" s="593" t="s">
        <v>2585</v>
      </c>
      <c r="D354" s="594" t="s">
        <v>2531</v>
      </c>
      <c r="E354" s="590" t="s">
        <v>960</v>
      </c>
      <c r="F354" s="331">
        <v>112</v>
      </c>
      <c r="G354" s="631">
        <f>F354*'Прайс-лист'!I3*(1-'Прайс-лист'!$E$3)</f>
        <v>89.600000000000009</v>
      </c>
    </row>
    <row r="355" spans="2:7" ht="15.75" customHeight="1">
      <c r="B355" s="355">
        <v>4683</v>
      </c>
      <c r="C355" s="594" t="s">
        <v>2587</v>
      </c>
      <c r="D355" s="594" t="s">
        <v>2532</v>
      </c>
      <c r="E355" s="590" t="s">
        <v>382</v>
      </c>
      <c r="F355" s="331">
        <v>112</v>
      </c>
      <c r="G355" s="631">
        <f>F355*'Прайс-лист'!I3*(1-'Прайс-лист'!$E$3)</f>
        <v>89.600000000000009</v>
      </c>
    </row>
    <row r="356" spans="2:7" ht="15.75" customHeight="1">
      <c r="B356" s="355">
        <v>4685</v>
      </c>
      <c r="C356" s="594" t="s">
        <v>2588</v>
      </c>
      <c r="D356" s="594" t="s">
        <v>2533</v>
      </c>
      <c r="E356" s="590" t="s">
        <v>159</v>
      </c>
      <c r="F356" s="331">
        <v>76</v>
      </c>
      <c r="G356" s="631">
        <f>F356*'Прайс-лист'!I3*(1-'Прайс-лист'!$E$3)</f>
        <v>60.800000000000004</v>
      </c>
    </row>
    <row r="357" spans="2:7" ht="15.75" customHeight="1">
      <c r="B357" s="355">
        <v>468502</v>
      </c>
      <c r="C357" s="594" t="s">
        <v>2589</v>
      </c>
      <c r="D357" s="594" t="s">
        <v>2534</v>
      </c>
      <c r="E357" s="590" t="s">
        <v>159</v>
      </c>
      <c r="F357" s="331">
        <v>45</v>
      </c>
      <c r="G357" s="631">
        <f>F357*'Прайс-лист'!I3*(1-'Прайс-лист'!$E$3)</f>
        <v>36</v>
      </c>
    </row>
    <row r="358" spans="2:7" ht="15.75" customHeight="1">
      <c r="B358" s="355">
        <v>4686</v>
      </c>
      <c r="C358" s="594" t="s">
        <v>2590</v>
      </c>
      <c r="D358" s="594" t="s">
        <v>2535</v>
      </c>
      <c r="E358" s="590" t="s">
        <v>1789</v>
      </c>
      <c r="F358" s="331">
        <v>79</v>
      </c>
      <c r="G358" s="631">
        <f>F358*'Прайс-лист'!I3*(1-'Прайс-лист'!$E$3)</f>
        <v>63.2</v>
      </c>
    </row>
    <row r="359" spans="2:7" ht="15.75" customHeight="1">
      <c r="B359" s="355">
        <v>468602</v>
      </c>
      <c r="C359" s="594" t="s">
        <v>2591</v>
      </c>
      <c r="D359" s="594" t="s">
        <v>2536</v>
      </c>
      <c r="E359" s="590" t="s">
        <v>1789</v>
      </c>
      <c r="F359" s="331">
        <v>37</v>
      </c>
      <c r="G359" s="631">
        <f>F359*'Прайс-лист'!I3*(1-'Прайс-лист'!$E$3)</f>
        <v>29.6</v>
      </c>
    </row>
    <row r="360" spans="2:7" ht="15.75" customHeight="1">
      <c r="B360" s="355">
        <v>4688</v>
      </c>
      <c r="C360" s="594" t="s">
        <v>2593</v>
      </c>
      <c r="D360" s="594" t="s">
        <v>2537</v>
      </c>
      <c r="E360" s="590" t="s">
        <v>964</v>
      </c>
      <c r="F360" s="331">
        <v>54</v>
      </c>
      <c r="G360" s="631">
        <f>F360*'Прайс-лист'!I3*(1-'Прайс-лист'!$E$3)</f>
        <v>43.2</v>
      </c>
    </row>
    <row r="361" spans="2:7" ht="15.75" customHeight="1">
      <c r="B361" s="355">
        <v>468802</v>
      </c>
      <c r="C361" s="594" t="s">
        <v>2592</v>
      </c>
      <c r="D361" s="594" t="s">
        <v>2538</v>
      </c>
      <c r="E361" s="590" t="s">
        <v>964</v>
      </c>
      <c r="F361" s="331">
        <v>150</v>
      </c>
      <c r="G361" s="631">
        <f>F361*'Прайс-лист'!I3*(1-'Прайс-лист'!$E$3)</f>
        <v>120</v>
      </c>
    </row>
    <row r="362" spans="2:7" ht="15.75" customHeight="1">
      <c r="B362" s="355">
        <v>4689</v>
      </c>
      <c r="C362" s="594" t="s">
        <v>2594</v>
      </c>
      <c r="D362" s="594" t="s">
        <v>2539</v>
      </c>
      <c r="E362" s="590" t="s">
        <v>2014</v>
      </c>
      <c r="F362" s="331">
        <v>102</v>
      </c>
      <c r="G362" s="631">
        <f>F362*'Прайс-лист'!I3*(1-'Прайс-лист'!$E$3)</f>
        <v>81.600000000000009</v>
      </c>
    </row>
    <row r="363" spans="2:7" ht="15.75" customHeight="1">
      <c r="B363" s="355">
        <v>468902</v>
      </c>
      <c r="C363" s="594" t="s">
        <v>2595</v>
      </c>
      <c r="D363" s="594" t="s">
        <v>2540</v>
      </c>
      <c r="E363" s="590" t="s">
        <v>2014</v>
      </c>
      <c r="F363" s="331">
        <v>244</v>
      </c>
      <c r="G363" s="631">
        <f>F363*'Прайс-лист'!I3*(1-'Прайс-лист'!$E$3)</f>
        <v>195.20000000000002</v>
      </c>
    </row>
    <row r="364" spans="2:7" ht="15.75" customHeight="1">
      <c r="B364" s="355">
        <v>4691</v>
      </c>
      <c r="C364" s="594" t="s">
        <v>2596</v>
      </c>
      <c r="D364" s="594" t="s">
        <v>2541</v>
      </c>
      <c r="E364" s="590" t="s">
        <v>2014</v>
      </c>
      <c r="F364" s="331">
        <v>59</v>
      </c>
      <c r="G364" s="631">
        <f>F364*'Прайс-лист'!I3*(1-'Прайс-лист'!$E$3)</f>
        <v>47.2</v>
      </c>
    </row>
    <row r="365" spans="2:7" ht="15.75" customHeight="1">
      <c r="B365" s="355">
        <v>469102</v>
      </c>
      <c r="C365" s="594" t="s">
        <v>2597</v>
      </c>
      <c r="D365" s="594" t="s">
        <v>2542</v>
      </c>
      <c r="E365" s="590" t="s">
        <v>2014</v>
      </c>
      <c r="F365" s="331">
        <v>50</v>
      </c>
      <c r="G365" s="631">
        <f>F365*'Прайс-лист'!I3*(1-'Прайс-лист'!$E$3)</f>
        <v>40</v>
      </c>
    </row>
    <row r="366" spans="2:7" ht="15.75" customHeight="1">
      <c r="B366" s="355">
        <v>4692</v>
      </c>
      <c r="C366" s="594" t="s">
        <v>2598</v>
      </c>
      <c r="D366" s="594" t="s">
        <v>2543</v>
      </c>
      <c r="E366" s="590" t="s">
        <v>2014</v>
      </c>
      <c r="F366" s="331">
        <v>118</v>
      </c>
      <c r="G366" s="631">
        <f>F366*'Прайс-лист'!I3*(1-'Прайс-лист'!$E$3)</f>
        <v>94.4</v>
      </c>
    </row>
    <row r="367" spans="2:7" ht="15.75" customHeight="1">
      <c r="B367" s="355">
        <v>4694</v>
      </c>
      <c r="C367" s="594" t="s">
        <v>2599</v>
      </c>
      <c r="D367" s="594" t="s">
        <v>2544</v>
      </c>
      <c r="E367" s="590"/>
      <c r="F367" s="331">
        <v>98</v>
      </c>
      <c r="G367" s="631">
        <f>F367*'Прайс-лист'!I3*(1-'Прайс-лист'!$E$3)</f>
        <v>78.400000000000006</v>
      </c>
    </row>
    <row r="368" spans="2:7" ht="15.75" customHeight="1">
      <c r="B368" s="355">
        <v>469402</v>
      </c>
      <c r="C368" s="594" t="s">
        <v>2600</v>
      </c>
      <c r="D368" s="594" t="s">
        <v>2545</v>
      </c>
      <c r="E368" s="590"/>
      <c r="F368" s="331">
        <v>45</v>
      </c>
      <c r="G368" s="631">
        <f>F368*'Прайс-лист'!I3*(1-'Прайс-лист'!$E$3)</f>
        <v>36</v>
      </c>
    </row>
    <row r="369" spans="2:7" ht="15.75" customHeight="1">
      <c r="B369" s="355">
        <v>469404</v>
      </c>
      <c r="C369" s="594" t="s">
        <v>2601</v>
      </c>
      <c r="D369" s="594" t="s">
        <v>2546</v>
      </c>
      <c r="E369" s="590"/>
      <c r="F369" s="331">
        <v>88</v>
      </c>
      <c r="G369" s="631">
        <f>F369*'Прайс-лист'!I3*(1-'Прайс-лист'!$E$3)</f>
        <v>70.400000000000006</v>
      </c>
    </row>
    <row r="370" spans="2:7" ht="15.75" customHeight="1">
      <c r="B370" s="355">
        <v>4696</v>
      </c>
      <c r="C370" s="594" t="s">
        <v>2602</v>
      </c>
      <c r="D370" s="594" t="s">
        <v>2547</v>
      </c>
      <c r="E370" s="590"/>
      <c r="F370" s="331">
        <v>98</v>
      </c>
      <c r="G370" s="631">
        <f>F370*'Прайс-лист'!I3*(1-'Прайс-лист'!$E$3)</f>
        <v>78.400000000000006</v>
      </c>
    </row>
    <row r="371" spans="2:7" ht="15.75" customHeight="1">
      <c r="B371" s="355">
        <v>469602</v>
      </c>
      <c r="C371" s="594" t="s">
        <v>2603</v>
      </c>
      <c r="D371" s="594" t="s">
        <v>2548</v>
      </c>
      <c r="E371" s="590"/>
      <c r="F371" s="331">
        <v>150</v>
      </c>
      <c r="G371" s="631">
        <f>F371*'Прайс-лист'!I3*(1-'Прайс-лист'!$E$3)</f>
        <v>120</v>
      </c>
    </row>
    <row r="372" spans="2:7" ht="15.75" customHeight="1">
      <c r="B372" s="355">
        <v>4697</v>
      </c>
      <c r="C372" s="594" t="s">
        <v>2605</v>
      </c>
      <c r="D372" s="594" t="s">
        <v>2549</v>
      </c>
      <c r="E372" s="590" t="s">
        <v>966</v>
      </c>
      <c r="F372" s="331">
        <v>161</v>
      </c>
      <c r="G372" s="631">
        <f>F372*'Прайс-лист'!I3*(1-'Прайс-лист'!$E$3)</f>
        <v>128.80000000000001</v>
      </c>
    </row>
    <row r="373" spans="2:7" ht="15.75" customHeight="1">
      <c r="B373" s="355">
        <v>469702</v>
      </c>
      <c r="C373" s="594" t="s">
        <v>2604</v>
      </c>
      <c r="D373" s="594" t="s">
        <v>2550</v>
      </c>
      <c r="E373" s="590" t="s">
        <v>966</v>
      </c>
      <c r="F373" s="331">
        <v>173</v>
      </c>
      <c r="G373" s="631">
        <f>F373*'Прайс-лист'!I3*(1-'Прайс-лист'!$E$3)</f>
        <v>138.4</v>
      </c>
    </row>
    <row r="374" spans="2:7" ht="15.75" customHeight="1">
      <c r="B374" s="355">
        <v>4698</v>
      </c>
      <c r="C374" s="594" t="s">
        <v>2607</v>
      </c>
      <c r="D374" s="594" t="s">
        <v>2551</v>
      </c>
      <c r="E374" s="590" t="s">
        <v>966</v>
      </c>
      <c r="F374" s="331">
        <v>69</v>
      </c>
      <c r="G374" s="631">
        <f>F374*'Прайс-лист'!I3*(1-'Прайс-лист'!$E$3)</f>
        <v>55.2</v>
      </c>
    </row>
    <row r="375" spans="2:7" ht="15.75" customHeight="1">
      <c r="B375" s="355">
        <v>469802</v>
      </c>
      <c r="C375" s="594" t="s">
        <v>2606</v>
      </c>
      <c r="D375" s="594" t="s">
        <v>2552</v>
      </c>
      <c r="E375" s="590" t="s">
        <v>966</v>
      </c>
      <c r="F375" s="331">
        <v>173</v>
      </c>
      <c r="G375" s="631">
        <f>F375*'Прайс-лист'!I3*(1-'Прайс-лист'!$E$3)</f>
        <v>138.4</v>
      </c>
    </row>
    <row r="376" spans="2:7" ht="15.75" customHeight="1">
      <c r="B376" s="355">
        <v>4699</v>
      </c>
      <c r="C376" s="594" t="s">
        <v>2608</v>
      </c>
      <c r="D376" s="594" t="s">
        <v>2553</v>
      </c>
      <c r="E376" s="590" t="s">
        <v>966</v>
      </c>
      <c r="F376" s="331">
        <v>69</v>
      </c>
      <c r="G376" s="631">
        <f>F376*'Прайс-лист'!I3*(1-'Прайс-лист'!$E$3)</f>
        <v>55.2</v>
      </c>
    </row>
    <row r="377" spans="2:7" ht="15.75" customHeight="1">
      <c r="B377" s="355">
        <v>469902</v>
      </c>
      <c r="C377" s="594" t="s">
        <v>2609</v>
      </c>
      <c r="D377" s="594" t="s">
        <v>2554</v>
      </c>
      <c r="E377" s="590" t="s">
        <v>966</v>
      </c>
      <c r="F377" s="331">
        <v>173</v>
      </c>
      <c r="G377" s="631">
        <f>F377*'Прайс-лист'!I3*(1-'Прайс-лист'!$E$3)</f>
        <v>138.4</v>
      </c>
    </row>
    <row r="378" spans="2:7" ht="15.75" customHeight="1">
      <c r="B378" s="355">
        <v>4700</v>
      </c>
      <c r="C378" s="594" t="s">
        <v>2610</v>
      </c>
      <c r="D378" s="594" t="s">
        <v>2555</v>
      </c>
      <c r="E378" s="590" t="s">
        <v>966</v>
      </c>
      <c r="F378" s="331">
        <v>1796</v>
      </c>
      <c r="G378" s="631">
        <f>F378*'Прайс-лист'!I3*(1-'Прайс-лист'!$E$3)</f>
        <v>1436.8000000000002</v>
      </c>
    </row>
    <row r="379" spans="2:7" ht="15.75" customHeight="1">
      <c r="B379" s="355">
        <v>4714</v>
      </c>
      <c r="C379" s="594" t="s">
        <v>2611</v>
      </c>
      <c r="D379" s="594" t="s">
        <v>2556</v>
      </c>
      <c r="E379" s="590" t="s">
        <v>338</v>
      </c>
      <c r="F379" s="331">
        <v>743</v>
      </c>
      <c r="G379" s="631">
        <f>F379*'Прайс-лист'!I3*(1-'Прайс-лист'!$E$3)</f>
        <v>594.4</v>
      </c>
    </row>
    <row r="380" spans="2:7" ht="15.75" customHeight="1">
      <c r="B380" s="355">
        <v>4715</v>
      </c>
      <c r="C380" s="594" t="s">
        <v>2612</v>
      </c>
      <c r="D380" s="594" t="s">
        <v>2557</v>
      </c>
      <c r="E380" s="590" t="s">
        <v>960</v>
      </c>
      <c r="F380" s="331">
        <v>1030</v>
      </c>
      <c r="G380" s="631">
        <f>F380*'Прайс-лист'!I3*(1-'Прайс-лист'!$E$3)</f>
        <v>824</v>
      </c>
    </row>
    <row r="381" spans="2:7" ht="15.75" customHeight="1">
      <c r="B381" s="355">
        <v>4716</v>
      </c>
      <c r="C381" s="594" t="s">
        <v>2613</v>
      </c>
      <c r="D381" s="594" t="s">
        <v>2558</v>
      </c>
      <c r="E381" s="590" t="s">
        <v>161</v>
      </c>
      <c r="F381" s="331">
        <v>515</v>
      </c>
      <c r="G381" s="631">
        <f>F381*'Прайс-лист'!I3*(1-'Прайс-лист'!$E$3)</f>
        <v>412</v>
      </c>
    </row>
    <row r="382" spans="2:7" ht="15.75" customHeight="1">
      <c r="B382" s="355">
        <v>4717</v>
      </c>
      <c r="C382" s="594" t="s">
        <v>2614</v>
      </c>
      <c r="D382" s="594" t="s">
        <v>2559</v>
      </c>
      <c r="E382" s="590" t="s">
        <v>159</v>
      </c>
      <c r="F382" s="331">
        <v>461</v>
      </c>
      <c r="G382" s="631">
        <f>F382*'Прайс-лист'!I3*(1-'Прайс-лист'!$E$3)</f>
        <v>368.8</v>
      </c>
    </row>
    <row r="383" spans="2:7" ht="15.75" customHeight="1">
      <c r="B383" s="355">
        <v>4718</v>
      </c>
      <c r="C383" s="594" t="s">
        <v>2615</v>
      </c>
      <c r="D383" s="594" t="s">
        <v>2560</v>
      </c>
      <c r="E383" s="590" t="s">
        <v>158</v>
      </c>
      <c r="F383" s="331">
        <v>475</v>
      </c>
      <c r="G383" s="631">
        <f>F383*'Прайс-лист'!I3*(1-'Прайс-лист'!$E$3)</f>
        <v>380</v>
      </c>
    </row>
    <row r="384" spans="2:7" ht="15.75" customHeight="1">
      <c r="B384" s="355">
        <v>4719</v>
      </c>
      <c r="C384" s="594" t="s">
        <v>2616</v>
      </c>
      <c r="D384" s="594" t="s">
        <v>2561</v>
      </c>
      <c r="E384" s="590" t="s">
        <v>157</v>
      </c>
      <c r="F384" s="331">
        <v>470</v>
      </c>
      <c r="G384" s="631">
        <f>F384*'Прайс-лист'!I3*(1-'Прайс-лист'!$E$3)</f>
        <v>376</v>
      </c>
    </row>
    <row r="385" spans="2:7" ht="15.75" customHeight="1">
      <c r="B385" s="355">
        <v>4720</v>
      </c>
      <c r="C385" s="594" t="s">
        <v>2617</v>
      </c>
      <c r="D385" s="594" t="s">
        <v>2562</v>
      </c>
      <c r="E385" s="590" t="s">
        <v>1789</v>
      </c>
      <c r="F385" s="331">
        <v>1362</v>
      </c>
      <c r="G385" s="631">
        <f>F385*'Прайс-лист'!I3*(1-'Прайс-лист'!$E$3)</f>
        <v>1089.6000000000001</v>
      </c>
    </row>
    <row r="386" spans="2:7" ht="15.75" customHeight="1">
      <c r="B386" s="355">
        <v>4721</v>
      </c>
      <c r="C386" s="594" t="s">
        <v>2618</v>
      </c>
      <c r="D386" s="594" t="s">
        <v>2563</v>
      </c>
      <c r="E386" s="590" t="s">
        <v>2619</v>
      </c>
      <c r="F386" s="331">
        <v>157</v>
      </c>
      <c r="G386" s="631">
        <f>F386*'Прайс-лист'!I3*(1-'Прайс-лист'!$E$3)</f>
        <v>125.60000000000001</v>
      </c>
    </row>
    <row r="387" spans="2:7" ht="15.75" customHeight="1">
      <c r="B387" s="355">
        <v>4722</v>
      </c>
      <c r="C387" s="594" t="s">
        <v>2564</v>
      </c>
      <c r="D387" s="594" t="s">
        <v>2564</v>
      </c>
      <c r="E387" s="590" t="s">
        <v>960</v>
      </c>
      <c r="F387" s="331">
        <v>23</v>
      </c>
      <c r="G387" s="631">
        <f>F387*'Прайс-лист'!I3*(1-'Прайс-лист'!$E$3)</f>
        <v>18.400000000000002</v>
      </c>
    </row>
    <row r="388" spans="2:7" ht="15.75" customHeight="1">
      <c r="B388" s="355">
        <v>4723</v>
      </c>
      <c r="C388" s="594" t="s">
        <v>2621</v>
      </c>
      <c r="D388" s="594" t="s">
        <v>2565</v>
      </c>
      <c r="E388" s="590" t="s">
        <v>1789</v>
      </c>
      <c r="F388" s="331">
        <v>201</v>
      </c>
      <c r="G388" s="631">
        <f>F388*'Прайс-лист'!I3*(1-'Прайс-лист'!$E$3)</f>
        <v>160.80000000000001</v>
      </c>
    </row>
    <row r="389" spans="2:7" ht="15.75" customHeight="1">
      <c r="B389" s="355">
        <v>4724</v>
      </c>
      <c r="C389" s="594" t="s">
        <v>2622</v>
      </c>
      <c r="D389" s="594" t="s">
        <v>2566</v>
      </c>
      <c r="E389" s="590" t="s">
        <v>1789</v>
      </c>
      <c r="F389" s="331">
        <v>100</v>
      </c>
      <c r="G389" s="631">
        <f>F389*'Прайс-лист'!I3*(1-'Прайс-лист'!$E$3)</f>
        <v>80</v>
      </c>
    </row>
    <row r="390" spans="2:7" ht="15.75" customHeight="1">
      <c r="B390" s="355">
        <v>4725</v>
      </c>
      <c r="C390" s="594" t="s">
        <v>2620</v>
      </c>
      <c r="D390" s="594" t="s">
        <v>2567</v>
      </c>
      <c r="E390" s="590" t="s">
        <v>964</v>
      </c>
      <c r="F390" s="331">
        <v>636</v>
      </c>
      <c r="G390" s="631">
        <f>F390*'Прайс-лист'!I3*(1-'Прайс-лист'!$E$3)</f>
        <v>508.8</v>
      </c>
    </row>
    <row r="391" spans="2:7" ht="15.75" customHeight="1">
      <c r="B391" s="355">
        <v>4726</v>
      </c>
      <c r="C391" s="594" t="s">
        <v>2623</v>
      </c>
      <c r="D391" s="594" t="s">
        <v>2568</v>
      </c>
      <c r="E391" s="590" t="s">
        <v>1789</v>
      </c>
      <c r="F391" s="331">
        <v>100</v>
      </c>
      <c r="G391" s="631">
        <f>F391*'Прайс-лист'!I3*(1-'Прайс-лист'!$E$3)</f>
        <v>80</v>
      </c>
    </row>
    <row r="392" spans="2:7" ht="15.75" customHeight="1">
      <c r="B392" s="355">
        <v>4729</v>
      </c>
      <c r="C392" s="594" t="s">
        <v>2624</v>
      </c>
      <c r="D392" s="594" t="s">
        <v>2569</v>
      </c>
      <c r="E392" s="590"/>
      <c r="F392" s="331">
        <v>63</v>
      </c>
      <c r="G392" s="631">
        <f>F392*'Прайс-лист'!I3*(1-'Прайс-лист'!$E$3)</f>
        <v>50.400000000000006</v>
      </c>
    </row>
    <row r="393" spans="2:7" ht="15.75" customHeight="1">
      <c r="B393" s="355">
        <v>4730</v>
      </c>
      <c r="C393" s="594" t="s">
        <v>2625</v>
      </c>
      <c r="D393" s="594" t="s">
        <v>2525</v>
      </c>
      <c r="E393" s="590" t="s">
        <v>2014</v>
      </c>
      <c r="F393" s="331">
        <v>583</v>
      </c>
      <c r="G393" s="631">
        <f>F393*'Прайс-лист'!I3*(1-'Прайс-лист'!$E$3)</f>
        <v>466.40000000000003</v>
      </c>
    </row>
    <row r="394" spans="2:7" ht="15.75" customHeight="1">
      <c r="B394" s="355">
        <v>4732</v>
      </c>
      <c r="C394" s="594" t="s">
        <v>2626</v>
      </c>
      <c r="D394" s="594" t="s">
        <v>2509</v>
      </c>
      <c r="E394" s="590" t="s">
        <v>960</v>
      </c>
      <c r="F394" s="331">
        <v>58</v>
      </c>
      <c r="G394" s="631">
        <f>F394*'Прайс-лист'!I3*(1-'Прайс-лист'!$E$3)</f>
        <v>46.400000000000006</v>
      </c>
    </row>
    <row r="395" spans="2:7" ht="15.75" customHeight="1">
      <c r="B395" s="355">
        <v>4735</v>
      </c>
      <c r="C395" s="594" t="s">
        <v>2581</v>
      </c>
      <c r="D395" s="594" t="s">
        <v>2570</v>
      </c>
      <c r="E395" s="590" t="s">
        <v>453</v>
      </c>
      <c r="F395" s="331">
        <v>50</v>
      </c>
      <c r="G395" s="631">
        <f>F395*'Прайс-лист'!I3*(1-'Прайс-лист'!$E$3)</f>
        <v>40</v>
      </c>
    </row>
    <row r="396" spans="2:7" ht="15.75" customHeight="1">
      <c r="B396" s="355">
        <v>4738</v>
      </c>
      <c r="C396" s="594" t="s">
        <v>2633</v>
      </c>
      <c r="D396" s="594" t="s">
        <v>2571</v>
      </c>
      <c r="E396" s="590"/>
      <c r="F396" s="331">
        <v>31</v>
      </c>
      <c r="G396" s="631">
        <f>F396*'Прайс-лист'!I3*(1-'Прайс-лист'!$E$3)</f>
        <v>24.8</v>
      </c>
    </row>
    <row r="397" spans="2:7" ht="15.75" customHeight="1">
      <c r="B397" s="355">
        <v>4740</v>
      </c>
      <c r="C397" s="594" t="s">
        <v>2631</v>
      </c>
      <c r="D397" s="594" t="s">
        <v>2572</v>
      </c>
      <c r="E397" s="590" t="s">
        <v>960</v>
      </c>
      <c r="F397" s="331">
        <v>50</v>
      </c>
      <c r="G397" s="631">
        <f>F397*'Прайс-лист'!I3*(1-'Прайс-лист'!$E$3)</f>
        <v>40</v>
      </c>
    </row>
    <row r="398" spans="2:7" ht="15.75" customHeight="1">
      <c r="B398" s="355">
        <v>474002</v>
      </c>
      <c r="C398" s="594" t="s">
        <v>2632</v>
      </c>
      <c r="D398" s="594" t="s">
        <v>2573</v>
      </c>
      <c r="E398" s="590" t="s">
        <v>960</v>
      </c>
      <c r="F398" s="331">
        <v>125</v>
      </c>
      <c r="G398" s="631">
        <f>F398*'Прайс-лист'!I3*(1-'Прайс-лист'!$E$3)</f>
        <v>100</v>
      </c>
    </row>
    <row r="399" spans="2:7" ht="15.75" customHeight="1">
      <c r="B399" s="355">
        <v>4741</v>
      </c>
      <c r="C399" s="594" t="s">
        <v>2630</v>
      </c>
      <c r="D399" s="594" t="s">
        <v>2574</v>
      </c>
      <c r="E399" s="590" t="s">
        <v>1789</v>
      </c>
      <c r="F399" s="331">
        <v>31</v>
      </c>
      <c r="G399" s="631">
        <f>F399*'Прайс-лист'!I3*(1-'Прайс-лист'!$E$3)</f>
        <v>24.8</v>
      </c>
    </row>
    <row r="400" spans="2:7" ht="15.75" customHeight="1">
      <c r="B400" s="355">
        <v>474102</v>
      </c>
      <c r="C400" s="594" t="s">
        <v>2629</v>
      </c>
      <c r="D400" s="594" t="s">
        <v>2575</v>
      </c>
      <c r="E400" s="590" t="s">
        <v>1789</v>
      </c>
      <c r="F400" s="331">
        <v>197</v>
      </c>
      <c r="G400" s="631">
        <f>F400*'Прайс-лист'!I3*(1-'Прайс-лист'!$E$3)</f>
        <v>157.60000000000002</v>
      </c>
    </row>
    <row r="401" spans="2:7" ht="15.75" customHeight="1">
      <c r="B401" s="355">
        <v>4742</v>
      </c>
      <c r="C401" s="594" t="s">
        <v>2627</v>
      </c>
      <c r="D401" s="594" t="s">
        <v>2576</v>
      </c>
      <c r="E401" s="590" t="s">
        <v>903</v>
      </c>
      <c r="F401" s="331">
        <v>59</v>
      </c>
      <c r="G401" s="631">
        <f>F401*'Прайс-лист'!I3*(1-'Прайс-лист'!$E$3)</f>
        <v>47.2</v>
      </c>
    </row>
    <row r="402" spans="2:7" ht="15.75" customHeight="1">
      <c r="B402" s="355">
        <v>474202</v>
      </c>
      <c r="C402" s="594" t="s">
        <v>2628</v>
      </c>
      <c r="D402" s="594" t="s">
        <v>2577</v>
      </c>
      <c r="E402" s="590" t="s">
        <v>903</v>
      </c>
      <c r="F402" s="331">
        <v>94</v>
      </c>
      <c r="G402" s="631">
        <f>F402*'Прайс-лист'!I3*(1-'Прайс-лист'!$E$3)</f>
        <v>75.2</v>
      </c>
    </row>
    <row r="403" spans="2:7" ht="15.75" customHeight="1" thickBot="1">
      <c r="B403" s="565"/>
      <c r="C403" s="575" t="s">
        <v>813</v>
      </c>
      <c r="D403" s="572" t="s">
        <v>1574</v>
      </c>
      <c r="E403" s="575"/>
      <c r="F403" s="598"/>
      <c r="G403" s="634"/>
    </row>
    <row r="404" spans="2:7" ht="15.75" customHeight="1">
      <c r="B404" s="302">
        <v>4701</v>
      </c>
      <c r="C404" s="338" t="s">
        <v>814</v>
      </c>
      <c r="D404" s="338" t="s">
        <v>1575</v>
      </c>
      <c r="E404" s="302"/>
      <c r="F404" s="331">
        <v>3</v>
      </c>
      <c r="G404" s="631">
        <f>F404*'Прайс-лист'!I3*(1-'Прайс-лист'!$E$3)</f>
        <v>2.4000000000000004</v>
      </c>
    </row>
    <row r="405" spans="2:7" ht="15.75" customHeight="1">
      <c r="B405" s="300">
        <v>4702</v>
      </c>
      <c r="C405" s="339" t="s">
        <v>815</v>
      </c>
      <c r="D405" s="339" t="s">
        <v>1576</v>
      </c>
      <c r="E405" s="300"/>
      <c r="F405" s="331">
        <v>9</v>
      </c>
      <c r="G405" s="631">
        <f>F405*'Прайс-лист'!I3*(1-'Прайс-лист'!$E$3)</f>
        <v>7.2</v>
      </c>
    </row>
    <row r="406" spans="2:7" ht="15.75" customHeight="1">
      <c r="B406" s="302">
        <v>4703</v>
      </c>
      <c r="C406" s="338" t="s">
        <v>816</v>
      </c>
      <c r="D406" s="338" t="s">
        <v>1577</v>
      </c>
      <c r="E406" s="302"/>
      <c r="F406" s="331">
        <v>3</v>
      </c>
      <c r="G406" s="631">
        <f>F406*'Прайс-лист'!I3*(1-'Прайс-лист'!$E$3)</f>
        <v>2.4000000000000004</v>
      </c>
    </row>
    <row r="407" spans="2:7" ht="15.75" customHeight="1">
      <c r="B407" s="300">
        <v>4704</v>
      </c>
      <c r="C407" s="339" t="s">
        <v>817</v>
      </c>
      <c r="D407" s="339" t="s">
        <v>1578</v>
      </c>
      <c r="E407" s="300"/>
      <c r="F407" s="331">
        <v>3</v>
      </c>
      <c r="G407" s="631">
        <f>F407*'Прайс-лист'!I3*(1-'Прайс-лист'!$E$3)</f>
        <v>2.4000000000000004</v>
      </c>
    </row>
    <row r="408" spans="2:7" ht="15.75" customHeight="1">
      <c r="B408" s="302">
        <v>4705</v>
      </c>
      <c r="C408" s="338" t="s">
        <v>818</v>
      </c>
      <c r="D408" s="338" t="s">
        <v>1579</v>
      </c>
      <c r="E408" s="302"/>
      <c r="F408" s="331">
        <v>3</v>
      </c>
      <c r="G408" s="631">
        <f>F408*'Прайс-лист'!I3*(1-'Прайс-лист'!$E$3)</f>
        <v>2.4000000000000004</v>
      </c>
    </row>
    <row r="409" spans="2:7" ht="15.75" customHeight="1">
      <c r="B409" s="300">
        <v>4706</v>
      </c>
      <c r="C409" s="339" t="s">
        <v>819</v>
      </c>
      <c r="D409" s="339" t="s">
        <v>1580</v>
      </c>
      <c r="E409" s="300"/>
      <c r="F409" s="331">
        <v>3</v>
      </c>
      <c r="G409" s="631">
        <f>F409*'Прайс-лист'!I3*(1-'Прайс-лист'!$E$3)</f>
        <v>2.4000000000000004</v>
      </c>
    </row>
    <row r="410" spans="2:7" ht="15.75" customHeight="1">
      <c r="B410" s="302">
        <v>4707</v>
      </c>
      <c r="C410" s="338" t="s">
        <v>820</v>
      </c>
      <c r="D410" s="338" t="s">
        <v>1581</v>
      </c>
      <c r="E410" s="302"/>
      <c r="F410" s="331">
        <v>3</v>
      </c>
      <c r="G410" s="631">
        <f>F410*'Прайс-лист'!I3*(1-'Прайс-лист'!$E$3)</f>
        <v>2.4000000000000004</v>
      </c>
    </row>
    <row r="411" spans="2:7" ht="15.75" customHeight="1">
      <c r="B411" s="300">
        <v>4708</v>
      </c>
      <c r="C411" s="339" t="s">
        <v>821</v>
      </c>
      <c r="D411" s="339" t="s">
        <v>1582</v>
      </c>
      <c r="E411" s="300"/>
      <c r="F411" s="331">
        <v>3</v>
      </c>
      <c r="G411" s="631">
        <f>F411*'Прайс-лист'!I3*(1-'Прайс-лист'!$E$3)</f>
        <v>2.4000000000000004</v>
      </c>
    </row>
    <row r="412" spans="2:7" ht="15.75" customHeight="1">
      <c r="B412" s="302">
        <v>4709</v>
      </c>
      <c r="C412" s="303" t="s">
        <v>822</v>
      </c>
      <c r="D412" s="313" t="s">
        <v>1583</v>
      </c>
      <c r="E412" s="302"/>
      <c r="F412" s="331">
        <v>3</v>
      </c>
      <c r="G412" s="631">
        <f>F412*'Прайс-лист'!I3*(1-'Прайс-лист'!$E$3)</f>
        <v>2.4000000000000004</v>
      </c>
    </row>
    <row r="413" spans="2:7" ht="15.75" customHeight="1">
      <c r="B413" s="300">
        <v>4710</v>
      </c>
      <c r="C413" s="311" t="s">
        <v>1881</v>
      </c>
      <c r="D413" s="312" t="s">
        <v>1584</v>
      </c>
      <c r="E413" s="300"/>
      <c r="F413" s="331">
        <v>16</v>
      </c>
      <c r="G413" s="631">
        <f>F413*'Прайс-лист'!I3*(1-'Прайс-лист'!$E$3)</f>
        <v>12.8</v>
      </c>
    </row>
    <row r="414" spans="2:7" ht="15.75" customHeight="1" thickBot="1">
      <c r="B414" s="565"/>
      <c r="C414" s="575" t="s">
        <v>823</v>
      </c>
      <c r="D414" s="566" t="s">
        <v>1585</v>
      </c>
      <c r="E414" s="575"/>
      <c r="F414" s="589"/>
      <c r="G414" s="634"/>
    </row>
    <row r="415" spans="2:7" ht="15.75" customHeight="1">
      <c r="B415" s="304">
        <v>4801</v>
      </c>
      <c r="C415" s="340" t="s">
        <v>824</v>
      </c>
      <c r="D415" s="340" t="s">
        <v>1586</v>
      </c>
      <c r="E415" s="304"/>
      <c r="F415" s="308">
        <v>11</v>
      </c>
      <c r="G415" s="631">
        <f>F415*'Прайс-лист'!I3*(1-'Прайс-лист'!$E$3)</f>
        <v>8.8000000000000007</v>
      </c>
    </row>
    <row r="416" spans="2:7" ht="15.75" customHeight="1">
      <c r="B416" s="302">
        <v>4802</v>
      </c>
      <c r="C416" s="338" t="s">
        <v>825</v>
      </c>
      <c r="D416" s="338" t="s">
        <v>1587</v>
      </c>
      <c r="E416" s="302"/>
      <c r="F416" s="308">
        <v>19</v>
      </c>
      <c r="G416" s="631">
        <f>F416*'Прайс-лист'!I3*(1-'Прайс-лист'!$E$3)</f>
        <v>15.200000000000001</v>
      </c>
    </row>
    <row r="417" spans="2:7" ht="15.75" customHeight="1">
      <c r="B417" s="300">
        <v>4803</v>
      </c>
      <c r="C417" s="339" t="s">
        <v>826</v>
      </c>
      <c r="D417" s="339" t="s">
        <v>1588</v>
      </c>
      <c r="E417" s="300"/>
      <c r="F417" s="308">
        <v>19</v>
      </c>
      <c r="G417" s="631">
        <f>F417*'Прайс-лист'!I3*(1-'Прайс-лист'!$E$3)</f>
        <v>15.200000000000001</v>
      </c>
    </row>
    <row r="418" spans="2:7" ht="15.75" customHeight="1">
      <c r="B418" s="302">
        <v>4804</v>
      </c>
      <c r="C418" s="338" t="s">
        <v>827</v>
      </c>
      <c r="D418" s="338" t="s">
        <v>1589</v>
      </c>
      <c r="E418" s="302"/>
      <c r="F418" s="308">
        <v>3</v>
      </c>
      <c r="G418" s="631">
        <f>F418*'Прайс-лист'!I3*(1-'Прайс-лист'!$E$3)</f>
        <v>2.4000000000000004</v>
      </c>
    </row>
    <row r="419" spans="2:7" ht="15.75" customHeight="1">
      <c r="B419" s="300">
        <v>4805</v>
      </c>
      <c r="C419" s="339" t="s">
        <v>828</v>
      </c>
      <c r="D419" s="339" t="s">
        <v>1590</v>
      </c>
      <c r="E419" s="300"/>
      <c r="F419" s="308">
        <v>50</v>
      </c>
      <c r="G419" s="631">
        <f>F419*'Прайс-лист'!I3*(1-'Прайс-лист'!$E$3)</f>
        <v>40</v>
      </c>
    </row>
    <row r="420" spans="2:7" ht="15.75" customHeight="1">
      <c r="B420" s="285">
        <v>2720</v>
      </c>
      <c r="C420" s="286" t="s">
        <v>305</v>
      </c>
      <c r="D420" s="286" t="s">
        <v>1591</v>
      </c>
      <c r="E420" s="285"/>
      <c r="F420" s="248">
        <v>30</v>
      </c>
      <c r="G420" s="631">
        <f>F420*'Прайс-лист'!I3*(1-'Прайс-лист'!$E$3)</f>
        <v>24</v>
      </c>
    </row>
    <row r="421" spans="2:7" ht="15.75" customHeight="1">
      <c r="B421" s="249">
        <v>2721</v>
      </c>
      <c r="C421" s="250" t="s">
        <v>829</v>
      </c>
      <c r="D421" s="250" t="s">
        <v>1592</v>
      </c>
      <c r="E421" s="249"/>
      <c r="F421" s="248">
        <v>30</v>
      </c>
      <c r="G421" s="631">
        <f>F421*'Прайс-лист'!I3*(1-'Прайс-лист'!$E$3)</f>
        <v>24</v>
      </c>
    </row>
    <row r="422" spans="2:7" ht="15.75" customHeight="1">
      <c r="B422" s="285">
        <v>2722</v>
      </c>
      <c r="C422" s="286" t="s">
        <v>306</v>
      </c>
      <c r="D422" s="286" t="s">
        <v>1593</v>
      </c>
      <c r="E422" s="285"/>
      <c r="F422" s="248">
        <v>90</v>
      </c>
      <c r="G422" s="631">
        <f>F422*'Прайс-лист'!I3*(1-'Прайс-лист'!$E$3)</f>
        <v>72</v>
      </c>
    </row>
    <row r="423" spans="2:7" ht="15.75" customHeight="1">
      <c r="B423" s="249">
        <v>2723</v>
      </c>
      <c r="C423" s="250" t="s">
        <v>307</v>
      </c>
      <c r="D423" s="250" t="s">
        <v>1594</v>
      </c>
      <c r="E423" s="249"/>
      <c r="F423" s="248">
        <v>101</v>
      </c>
      <c r="G423" s="631">
        <f>F423*'Прайс-лист'!I3*(1-'Прайс-лист'!$E$3)</f>
        <v>80.800000000000011</v>
      </c>
    </row>
    <row r="424" spans="2:7" ht="15.75" customHeight="1">
      <c r="B424" s="285">
        <v>2724</v>
      </c>
      <c r="C424" s="286" t="s">
        <v>308</v>
      </c>
      <c r="D424" s="286" t="s">
        <v>1595</v>
      </c>
      <c r="E424" s="285"/>
      <c r="F424" s="248">
        <v>167</v>
      </c>
      <c r="G424" s="631">
        <f>F424*'Прайс-лист'!I3*(1-'Прайс-лист'!$E$3)</f>
        <v>133.6</v>
      </c>
    </row>
    <row r="425" spans="2:7" ht="14.25">
      <c r="B425" s="249">
        <v>2729</v>
      </c>
      <c r="C425" s="250" t="s">
        <v>313</v>
      </c>
      <c r="D425" s="250" t="s">
        <v>1596</v>
      </c>
      <c r="E425" s="249"/>
      <c r="F425" s="248">
        <v>87</v>
      </c>
      <c r="G425" s="631">
        <f>F425*'Прайс-лист'!I3*(1-'Прайс-лист'!$E$3)</f>
        <v>69.600000000000009</v>
      </c>
    </row>
    <row r="426" spans="2:7" ht="15.75" customHeight="1">
      <c r="B426" s="285">
        <v>2730</v>
      </c>
      <c r="C426" s="286" t="s">
        <v>314</v>
      </c>
      <c r="D426" s="286" t="s">
        <v>1597</v>
      </c>
      <c r="E426" s="285"/>
      <c r="F426" s="248">
        <v>35</v>
      </c>
      <c r="G426" s="631">
        <f>F426*'Прайс-лист'!I3*(1-'Прайс-лист'!$E$3)</f>
        <v>28</v>
      </c>
    </row>
    <row r="427" spans="2:7" ht="15.75" customHeight="1">
      <c r="B427" s="249">
        <v>2731</v>
      </c>
      <c r="C427" s="250" t="s">
        <v>312</v>
      </c>
      <c r="D427" s="250" t="s">
        <v>1598</v>
      </c>
      <c r="E427" s="249"/>
      <c r="F427" s="248">
        <v>195</v>
      </c>
      <c r="G427" s="631">
        <f>F427*'Прайс-лист'!I3*(1-'Прайс-лист'!$E$3)</f>
        <v>156</v>
      </c>
    </row>
    <row r="428" spans="2:7" ht="15.75" customHeight="1">
      <c r="B428" s="249">
        <v>2732</v>
      </c>
      <c r="C428" s="250" t="s">
        <v>309</v>
      </c>
      <c r="D428" s="250" t="s">
        <v>1599</v>
      </c>
      <c r="E428" s="249"/>
      <c r="F428" s="251">
        <v>16</v>
      </c>
      <c r="G428" s="631">
        <f>F428*'Прайс-лист'!I3*(1-'Прайс-лист'!$E$3)</f>
        <v>12.8</v>
      </c>
    </row>
    <row r="429" spans="2:7" ht="15.75" customHeight="1" thickBot="1">
      <c r="B429" s="565"/>
      <c r="C429" s="575" t="s">
        <v>830</v>
      </c>
      <c r="D429" s="566" t="s">
        <v>1600</v>
      </c>
      <c r="E429" s="575"/>
      <c r="F429" s="589"/>
      <c r="G429" s="634"/>
    </row>
    <row r="430" spans="2:7" ht="15.75" customHeight="1">
      <c r="B430" s="302">
        <v>4903</v>
      </c>
      <c r="C430" s="338" t="s">
        <v>1284</v>
      </c>
      <c r="D430" s="341" t="s">
        <v>1601</v>
      </c>
      <c r="E430" s="302" t="s">
        <v>371</v>
      </c>
      <c r="F430" s="322">
        <v>787</v>
      </c>
      <c r="G430" s="631">
        <f>F430*'Прайс-лист'!I3*(1-'Прайс-лист'!$E$3)</f>
        <v>629.6</v>
      </c>
    </row>
    <row r="431" spans="2:7" ht="15.75" customHeight="1">
      <c r="B431" s="300">
        <v>4904</v>
      </c>
      <c r="C431" s="339" t="s">
        <v>831</v>
      </c>
      <c r="D431" s="339" t="s">
        <v>1602</v>
      </c>
      <c r="E431" s="300"/>
      <c r="F431" s="320">
        <v>58</v>
      </c>
      <c r="G431" s="631">
        <f>F431*'Прайс-лист'!I3*(1-'Прайс-лист'!$E$3)</f>
        <v>46.400000000000006</v>
      </c>
    </row>
    <row r="432" spans="2:7" ht="15.75" customHeight="1">
      <c r="B432" s="300">
        <v>4905</v>
      </c>
      <c r="C432" s="311" t="s">
        <v>832</v>
      </c>
      <c r="D432" s="312" t="s">
        <v>1603</v>
      </c>
      <c r="E432" s="300"/>
      <c r="F432" s="308">
        <v>81</v>
      </c>
      <c r="G432" s="631">
        <f>F432*'Прайс-лист'!I3*(1-'Прайс-лист'!$E$3)</f>
        <v>64.8</v>
      </c>
    </row>
    <row r="433" spans="2:7" ht="15.75" customHeight="1">
      <c r="B433" s="302">
        <v>4906</v>
      </c>
      <c r="C433" s="309" t="s">
        <v>833</v>
      </c>
      <c r="D433" s="310" t="s">
        <v>1604</v>
      </c>
      <c r="E433" s="302"/>
      <c r="F433" s="308">
        <v>203</v>
      </c>
      <c r="G433" s="631">
        <f>F433*'Прайс-лист'!I3*(1-'Прайс-лист'!$E$3)</f>
        <v>162.4</v>
      </c>
    </row>
    <row r="434" spans="2:7" ht="15.75" customHeight="1">
      <c r="B434" s="300">
        <v>4907</v>
      </c>
      <c r="C434" s="311" t="s">
        <v>834</v>
      </c>
      <c r="D434" s="312" t="s">
        <v>1605</v>
      </c>
      <c r="E434" s="300"/>
      <c r="F434" s="308">
        <v>67</v>
      </c>
      <c r="G434" s="631">
        <f>F434*'Прайс-лист'!I3*(1-'Прайс-лист'!$E$3)</f>
        <v>53.6</v>
      </c>
    </row>
    <row r="435" spans="2:7" ht="15.75" customHeight="1">
      <c r="B435" s="302">
        <v>4908</v>
      </c>
      <c r="C435" s="338" t="s">
        <v>835</v>
      </c>
      <c r="D435" s="338" t="s">
        <v>1606</v>
      </c>
      <c r="E435" s="302"/>
      <c r="F435" s="308">
        <v>68</v>
      </c>
      <c r="G435" s="631">
        <f>F435*'Прайс-лист'!I3*(1-'Прайс-лист'!$E$3)</f>
        <v>54.400000000000006</v>
      </c>
    </row>
    <row r="436" spans="2:7" ht="15.75" customHeight="1">
      <c r="B436" s="300">
        <v>4909</v>
      </c>
      <c r="C436" s="339" t="s">
        <v>836</v>
      </c>
      <c r="D436" s="339" t="s">
        <v>1607</v>
      </c>
      <c r="E436" s="300"/>
      <c r="F436" s="308">
        <v>296</v>
      </c>
      <c r="G436" s="631">
        <f>F436*'Прайс-лист'!I3*(1-'Прайс-лист'!$E$3)</f>
        <v>236.8</v>
      </c>
    </row>
    <row r="437" spans="2:7" ht="15.75" customHeight="1">
      <c r="B437" s="300">
        <v>4910</v>
      </c>
      <c r="C437" s="339" t="s">
        <v>837</v>
      </c>
      <c r="D437" s="339" t="s">
        <v>1608</v>
      </c>
      <c r="E437" s="300"/>
      <c r="F437" s="308">
        <v>845</v>
      </c>
      <c r="G437" s="631">
        <f>F437*'Прайс-лист'!I3*(1-'Прайс-лист'!$E$3)</f>
        <v>676</v>
      </c>
    </row>
  </sheetData>
  <sortState ref="B130:G132">
    <sortCondition ref="B130"/>
  </sortState>
  <mergeCells count="2">
    <mergeCell ref="B2:G2"/>
    <mergeCell ref="B1:G1"/>
  </mergeCells>
  <pageMargins left="0.23622047244094491" right="0.23622047244094491" top="0.15748031496062992" bottom="0.15748031496062992" header="0.15748031496062992" footer="0.15748031496062992"/>
  <pageSetup paperSize="9" scale="55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B1:P25"/>
  <sheetViews>
    <sheetView workbookViewId="0">
      <selection activeCell="O41" sqref="O41"/>
    </sheetView>
  </sheetViews>
  <sheetFormatPr defaultRowHeight="12.75"/>
  <cols>
    <col min="1" max="1" width="1.5703125" style="462" customWidth="1"/>
    <col min="2" max="2" width="47" style="462" customWidth="1"/>
    <col min="3" max="3" width="9.140625" style="462"/>
    <col min="4" max="4" width="2.42578125" style="462" customWidth="1"/>
    <col min="5" max="10" width="10.85546875" style="463" customWidth="1"/>
    <col min="11" max="256" width="9.140625" style="462"/>
    <col min="257" max="257" width="1.5703125" style="462" customWidth="1"/>
    <col min="258" max="258" width="47" style="462" customWidth="1"/>
    <col min="259" max="259" width="9.140625" style="462"/>
    <col min="260" max="260" width="2.42578125" style="462" customWidth="1"/>
    <col min="261" max="266" width="5" style="462" bestFit="1" customWidth="1"/>
    <col min="267" max="512" width="9.140625" style="462"/>
    <col min="513" max="513" width="1.5703125" style="462" customWidth="1"/>
    <col min="514" max="514" width="47" style="462" customWidth="1"/>
    <col min="515" max="515" width="9.140625" style="462"/>
    <col min="516" max="516" width="2.42578125" style="462" customWidth="1"/>
    <col min="517" max="522" width="5" style="462" bestFit="1" customWidth="1"/>
    <col min="523" max="768" width="9.140625" style="462"/>
    <col min="769" max="769" width="1.5703125" style="462" customWidth="1"/>
    <col min="770" max="770" width="47" style="462" customWidth="1"/>
    <col min="771" max="771" width="9.140625" style="462"/>
    <col min="772" max="772" width="2.42578125" style="462" customWidth="1"/>
    <col min="773" max="778" width="5" style="462" bestFit="1" customWidth="1"/>
    <col min="779" max="1024" width="9.140625" style="462"/>
    <col min="1025" max="1025" width="1.5703125" style="462" customWidth="1"/>
    <col min="1026" max="1026" width="47" style="462" customWidth="1"/>
    <col min="1027" max="1027" width="9.140625" style="462"/>
    <col min="1028" max="1028" width="2.42578125" style="462" customWidth="1"/>
    <col min="1029" max="1034" width="5" style="462" bestFit="1" customWidth="1"/>
    <col min="1035" max="1280" width="9.140625" style="462"/>
    <col min="1281" max="1281" width="1.5703125" style="462" customWidth="1"/>
    <col min="1282" max="1282" width="47" style="462" customWidth="1"/>
    <col min="1283" max="1283" width="9.140625" style="462"/>
    <col min="1284" max="1284" width="2.42578125" style="462" customWidth="1"/>
    <col min="1285" max="1290" width="5" style="462" bestFit="1" customWidth="1"/>
    <col min="1291" max="1536" width="9.140625" style="462"/>
    <col min="1537" max="1537" width="1.5703125" style="462" customWidth="1"/>
    <col min="1538" max="1538" width="47" style="462" customWidth="1"/>
    <col min="1539" max="1539" width="9.140625" style="462"/>
    <col min="1540" max="1540" width="2.42578125" style="462" customWidth="1"/>
    <col min="1541" max="1546" width="5" style="462" bestFit="1" customWidth="1"/>
    <col min="1547" max="1792" width="9.140625" style="462"/>
    <col min="1793" max="1793" width="1.5703125" style="462" customWidth="1"/>
    <col min="1794" max="1794" width="47" style="462" customWidth="1"/>
    <col min="1795" max="1795" width="9.140625" style="462"/>
    <col min="1796" max="1796" width="2.42578125" style="462" customWidth="1"/>
    <col min="1797" max="1802" width="5" style="462" bestFit="1" customWidth="1"/>
    <col min="1803" max="2048" width="9.140625" style="462"/>
    <col min="2049" max="2049" width="1.5703125" style="462" customWidth="1"/>
    <col min="2050" max="2050" width="47" style="462" customWidth="1"/>
    <col min="2051" max="2051" width="9.140625" style="462"/>
    <col min="2052" max="2052" width="2.42578125" style="462" customWidth="1"/>
    <col min="2053" max="2058" width="5" style="462" bestFit="1" customWidth="1"/>
    <col min="2059" max="2304" width="9.140625" style="462"/>
    <col min="2305" max="2305" width="1.5703125" style="462" customWidth="1"/>
    <col min="2306" max="2306" width="47" style="462" customWidth="1"/>
    <col min="2307" max="2307" width="9.140625" style="462"/>
    <col min="2308" max="2308" width="2.42578125" style="462" customWidth="1"/>
    <col min="2309" max="2314" width="5" style="462" bestFit="1" customWidth="1"/>
    <col min="2315" max="2560" width="9.140625" style="462"/>
    <col min="2561" max="2561" width="1.5703125" style="462" customWidth="1"/>
    <col min="2562" max="2562" width="47" style="462" customWidth="1"/>
    <col min="2563" max="2563" width="9.140625" style="462"/>
    <col min="2564" max="2564" width="2.42578125" style="462" customWidth="1"/>
    <col min="2565" max="2570" width="5" style="462" bestFit="1" customWidth="1"/>
    <col min="2571" max="2816" width="9.140625" style="462"/>
    <col min="2817" max="2817" width="1.5703125" style="462" customWidth="1"/>
    <col min="2818" max="2818" width="47" style="462" customWidth="1"/>
    <col min="2819" max="2819" width="9.140625" style="462"/>
    <col min="2820" max="2820" width="2.42578125" style="462" customWidth="1"/>
    <col min="2821" max="2826" width="5" style="462" bestFit="1" customWidth="1"/>
    <col min="2827" max="3072" width="9.140625" style="462"/>
    <col min="3073" max="3073" width="1.5703125" style="462" customWidth="1"/>
    <col min="3074" max="3074" width="47" style="462" customWidth="1"/>
    <col min="3075" max="3075" width="9.140625" style="462"/>
    <col min="3076" max="3076" width="2.42578125" style="462" customWidth="1"/>
    <col min="3077" max="3082" width="5" style="462" bestFit="1" customWidth="1"/>
    <col min="3083" max="3328" width="9.140625" style="462"/>
    <col min="3329" max="3329" width="1.5703125" style="462" customWidth="1"/>
    <col min="3330" max="3330" width="47" style="462" customWidth="1"/>
    <col min="3331" max="3331" width="9.140625" style="462"/>
    <col min="3332" max="3332" width="2.42578125" style="462" customWidth="1"/>
    <col min="3333" max="3338" width="5" style="462" bestFit="1" customWidth="1"/>
    <col min="3339" max="3584" width="9.140625" style="462"/>
    <col min="3585" max="3585" width="1.5703125" style="462" customWidth="1"/>
    <col min="3586" max="3586" width="47" style="462" customWidth="1"/>
    <col min="3587" max="3587" width="9.140625" style="462"/>
    <col min="3588" max="3588" width="2.42578125" style="462" customWidth="1"/>
    <col min="3589" max="3594" width="5" style="462" bestFit="1" customWidth="1"/>
    <col min="3595" max="3840" width="9.140625" style="462"/>
    <col min="3841" max="3841" width="1.5703125" style="462" customWidth="1"/>
    <col min="3842" max="3842" width="47" style="462" customWidth="1"/>
    <col min="3843" max="3843" width="9.140625" style="462"/>
    <col min="3844" max="3844" width="2.42578125" style="462" customWidth="1"/>
    <col min="3845" max="3850" width="5" style="462" bestFit="1" customWidth="1"/>
    <col min="3851" max="4096" width="9.140625" style="462"/>
    <col min="4097" max="4097" width="1.5703125" style="462" customWidth="1"/>
    <col min="4098" max="4098" width="47" style="462" customWidth="1"/>
    <col min="4099" max="4099" width="9.140625" style="462"/>
    <col min="4100" max="4100" width="2.42578125" style="462" customWidth="1"/>
    <col min="4101" max="4106" width="5" style="462" bestFit="1" customWidth="1"/>
    <col min="4107" max="4352" width="9.140625" style="462"/>
    <col min="4353" max="4353" width="1.5703125" style="462" customWidth="1"/>
    <col min="4354" max="4354" width="47" style="462" customWidth="1"/>
    <col min="4355" max="4355" width="9.140625" style="462"/>
    <col min="4356" max="4356" width="2.42578125" style="462" customWidth="1"/>
    <col min="4357" max="4362" width="5" style="462" bestFit="1" customWidth="1"/>
    <col min="4363" max="4608" width="9.140625" style="462"/>
    <col min="4609" max="4609" width="1.5703125" style="462" customWidth="1"/>
    <col min="4610" max="4610" width="47" style="462" customWidth="1"/>
    <col min="4611" max="4611" width="9.140625" style="462"/>
    <col min="4612" max="4612" width="2.42578125" style="462" customWidth="1"/>
    <col min="4613" max="4618" width="5" style="462" bestFit="1" customWidth="1"/>
    <col min="4619" max="4864" width="9.140625" style="462"/>
    <col min="4865" max="4865" width="1.5703125" style="462" customWidth="1"/>
    <col min="4866" max="4866" width="47" style="462" customWidth="1"/>
    <col min="4867" max="4867" width="9.140625" style="462"/>
    <col min="4868" max="4868" width="2.42578125" style="462" customWidth="1"/>
    <col min="4869" max="4874" width="5" style="462" bestFit="1" customWidth="1"/>
    <col min="4875" max="5120" width="9.140625" style="462"/>
    <col min="5121" max="5121" width="1.5703125" style="462" customWidth="1"/>
    <col min="5122" max="5122" width="47" style="462" customWidth="1"/>
    <col min="5123" max="5123" width="9.140625" style="462"/>
    <col min="5124" max="5124" width="2.42578125" style="462" customWidth="1"/>
    <col min="5125" max="5130" width="5" style="462" bestFit="1" customWidth="1"/>
    <col min="5131" max="5376" width="9.140625" style="462"/>
    <col min="5377" max="5377" width="1.5703125" style="462" customWidth="1"/>
    <col min="5378" max="5378" width="47" style="462" customWidth="1"/>
    <col min="5379" max="5379" width="9.140625" style="462"/>
    <col min="5380" max="5380" width="2.42578125" style="462" customWidth="1"/>
    <col min="5381" max="5386" width="5" style="462" bestFit="1" customWidth="1"/>
    <col min="5387" max="5632" width="9.140625" style="462"/>
    <col min="5633" max="5633" width="1.5703125" style="462" customWidth="1"/>
    <col min="5634" max="5634" width="47" style="462" customWidth="1"/>
    <col min="5635" max="5635" width="9.140625" style="462"/>
    <col min="5636" max="5636" width="2.42578125" style="462" customWidth="1"/>
    <col min="5637" max="5642" width="5" style="462" bestFit="1" customWidth="1"/>
    <col min="5643" max="5888" width="9.140625" style="462"/>
    <col min="5889" max="5889" width="1.5703125" style="462" customWidth="1"/>
    <col min="5890" max="5890" width="47" style="462" customWidth="1"/>
    <col min="5891" max="5891" width="9.140625" style="462"/>
    <col min="5892" max="5892" width="2.42578125" style="462" customWidth="1"/>
    <col min="5893" max="5898" width="5" style="462" bestFit="1" customWidth="1"/>
    <col min="5899" max="6144" width="9.140625" style="462"/>
    <col min="6145" max="6145" width="1.5703125" style="462" customWidth="1"/>
    <col min="6146" max="6146" width="47" style="462" customWidth="1"/>
    <col min="6147" max="6147" width="9.140625" style="462"/>
    <col min="6148" max="6148" width="2.42578125" style="462" customWidth="1"/>
    <col min="6149" max="6154" width="5" style="462" bestFit="1" customWidth="1"/>
    <col min="6155" max="6400" width="9.140625" style="462"/>
    <col min="6401" max="6401" width="1.5703125" style="462" customWidth="1"/>
    <col min="6402" max="6402" width="47" style="462" customWidth="1"/>
    <col min="6403" max="6403" width="9.140625" style="462"/>
    <col min="6404" max="6404" width="2.42578125" style="462" customWidth="1"/>
    <col min="6405" max="6410" width="5" style="462" bestFit="1" customWidth="1"/>
    <col min="6411" max="6656" width="9.140625" style="462"/>
    <col min="6657" max="6657" width="1.5703125" style="462" customWidth="1"/>
    <col min="6658" max="6658" width="47" style="462" customWidth="1"/>
    <col min="6659" max="6659" width="9.140625" style="462"/>
    <col min="6660" max="6660" width="2.42578125" style="462" customWidth="1"/>
    <col min="6661" max="6666" width="5" style="462" bestFit="1" customWidth="1"/>
    <col min="6667" max="6912" width="9.140625" style="462"/>
    <col min="6913" max="6913" width="1.5703125" style="462" customWidth="1"/>
    <col min="6914" max="6914" width="47" style="462" customWidth="1"/>
    <col min="6915" max="6915" width="9.140625" style="462"/>
    <col min="6916" max="6916" width="2.42578125" style="462" customWidth="1"/>
    <col min="6917" max="6922" width="5" style="462" bestFit="1" customWidth="1"/>
    <col min="6923" max="7168" width="9.140625" style="462"/>
    <col min="7169" max="7169" width="1.5703125" style="462" customWidth="1"/>
    <col min="7170" max="7170" width="47" style="462" customWidth="1"/>
    <col min="7171" max="7171" width="9.140625" style="462"/>
    <col min="7172" max="7172" width="2.42578125" style="462" customWidth="1"/>
    <col min="7173" max="7178" width="5" style="462" bestFit="1" customWidth="1"/>
    <col min="7179" max="7424" width="9.140625" style="462"/>
    <col min="7425" max="7425" width="1.5703125" style="462" customWidth="1"/>
    <col min="7426" max="7426" width="47" style="462" customWidth="1"/>
    <col min="7427" max="7427" width="9.140625" style="462"/>
    <col min="7428" max="7428" width="2.42578125" style="462" customWidth="1"/>
    <col min="7429" max="7434" width="5" style="462" bestFit="1" customWidth="1"/>
    <col min="7435" max="7680" width="9.140625" style="462"/>
    <col min="7681" max="7681" width="1.5703125" style="462" customWidth="1"/>
    <col min="7682" max="7682" width="47" style="462" customWidth="1"/>
    <col min="7683" max="7683" width="9.140625" style="462"/>
    <col min="7684" max="7684" width="2.42578125" style="462" customWidth="1"/>
    <col min="7685" max="7690" width="5" style="462" bestFit="1" customWidth="1"/>
    <col min="7691" max="7936" width="9.140625" style="462"/>
    <col min="7937" max="7937" width="1.5703125" style="462" customWidth="1"/>
    <col min="7938" max="7938" width="47" style="462" customWidth="1"/>
    <col min="7939" max="7939" width="9.140625" style="462"/>
    <col min="7940" max="7940" width="2.42578125" style="462" customWidth="1"/>
    <col min="7941" max="7946" width="5" style="462" bestFit="1" customWidth="1"/>
    <col min="7947" max="8192" width="9.140625" style="462"/>
    <col min="8193" max="8193" width="1.5703125" style="462" customWidth="1"/>
    <col min="8194" max="8194" width="47" style="462" customWidth="1"/>
    <col min="8195" max="8195" width="9.140625" style="462"/>
    <col min="8196" max="8196" width="2.42578125" style="462" customWidth="1"/>
    <col min="8197" max="8202" width="5" style="462" bestFit="1" customWidth="1"/>
    <col min="8203" max="8448" width="9.140625" style="462"/>
    <col min="8449" max="8449" width="1.5703125" style="462" customWidth="1"/>
    <col min="8450" max="8450" width="47" style="462" customWidth="1"/>
    <col min="8451" max="8451" width="9.140625" style="462"/>
    <col min="8452" max="8452" width="2.42578125" style="462" customWidth="1"/>
    <col min="8453" max="8458" width="5" style="462" bestFit="1" customWidth="1"/>
    <col min="8459" max="8704" width="9.140625" style="462"/>
    <col min="8705" max="8705" width="1.5703125" style="462" customWidth="1"/>
    <col min="8706" max="8706" width="47" style="462" customWidth="1"/>
    <col min="8707" max="8707" width="9.140625" style="462"/>
    <col min="8708" max="8708" width="2.42578125" style="462" customWidth="1"/>
    <col min="8709" max="8714" width="5" style="462" bestFit="1" customWidth="1"/>
    <col min="8715" max="8960" width="9.140625" style="462"/>
    <col min="8961" max="8961" width="1.5703125" style="462" customWidth="1"/>
    <col min="8962" max="8962" width="47" style="462" customWidth="1"/>
    <col min="8963" max="8963" width="9.140625" style="462"/>
    <col min="8964" max="8964" width="2.42578125" style="462" customWidth="1"/>
    <col min="8965" max="8970" width="5" style="462" bestFit="1" customWidth="1"/>
    <col min="8971" max="9216" width="9.140625" style="462"/>
    <col min="9217" max="9217" width="1.5703125" style="462" customWidth="1"/>
    <col min="9218" max="9218" width="47" style="462" customWidth="1"/>
    <col min="9219" max="9219" width="9.140625" style="462"/>
    <col min="9220" max="9220" width="2.42578125" style="462" customWidth="1"/>
    <col min="9221" max="9226" width="5" style="462" bestFit="1" customWidth="1"/>
    <col min="9227" max="9472" width="9.140625" style="462"/>
    <col min="9473" max="9473" width="1.5703125" style="462" customWidth="1"/>
    <col min="9474" max="9474" width="47" style="462" customWidth="1"/>
    <col min="9475" max="9475" width="9.140625" style="462"/>
    <col min="9476" max="9476" width="2.42578125" style="462" customWidth="1"/>
    <col min="9477" max="9482" width="5" style="462" bestFit="1" customWidth="1"/>
    <col min="9483" max="9728" width="9.140625" style="462"/>
    <col min="9729" max="9729" width="1.5703125" style="462" customWidth="1"/>
    <col min="9730" max="9730" width="47" style="462" customWidth="1"/>
    <col min="9731" max="9731" width="9.140625" style="462"/>
    <col min="9732" max="9732" width="2.42578125" style="462" customWidth="1"/>
    <col min="9733" max="9738" width="5" style="462" bestFit="1" customWidth="1"/>
    <col min="9739" max="9984" width="9.140625" style="462"/>
    <col min="9985" max="9985" width="1.5703125" style="462" customWidth="1"/>
    <col min="9986" max="9986" width="47" style="462" customWidth="1"/>
    <col min="9987" max="9987" width="9.140625" style="462"/>
    <col min="9988" max="9988" width="2.42578125" style="462" customWidth="1"/>
    <col min="9989" max="9994" width="5" style="462" bestFit="1" customWidth="1"/>
    <col min="9995" max="10240" width="9.140625" style="462"/>
    <col min="10241" max="10241" width="1.5703125" style="462" customWidth="1"/>
    <col min="10242" max="10242" width="47" style="462" customWidth="1"/>
    <col min="10243" max="10243" width="9.140625" style="462"/>
    <col min="10244" max="10244" width="2.42578125" style="462" customWidth="1"/>
    <col min="10245" max="10250" width="5" style="462" bestFit="1" customWidth="1"/>
    <col min="10251" max="10496" width="9.140625" style="462"/>
    <col min="10497" max="10497" width="1.5703125" style="462" customWidth="1"/>
    <col min="10498" max="10498" width="47" style="462" customWidth="1"/>
    <col min="10499" max="10499" width="9.140625" style="462"/>
    <col min="10500" max="10500" width="2.42578125" style="462" customWidth="1"/>
    <col min="10501" max="10506" width="5" style="462" bestFit="1" customWidth="1"/>
    <col min="10507" max="10752" width="9.140625" style="462"/>
    <col min="10753" max="10753" width="1.5703125" style="462" customWidth="1"/>
    <col min="10754" max="10754" width="47" style="462" customWidth="1"/>
    <col min="10755" max="10755" width="9.140625" style="462"/>
    <col min="10756" max="10756" width="2.42578125" style="462" customWidth="1"/>
    <col min="10757" max="10762" width="5" style="462" bestFit="1" customWidth="1"/>
    <col min="10763" max="11008" width="9.140625" style="462"/>
    <col min="11009" max="11009" width="1.5703125" style="462" customWidth="1"/>
    <col min="11010" max="11010" width="47" style="462" customWidth="1"/>
    <col min="11011" max="11011" width="9.140625" style="462"/>
    <col min="11012" max="11012" width="2.42578125" style="462" customWidth="1"/>
    <col min="11013" max="11018" width="5" style="462" bestFit="1" customWidth="1"/>
    <col min="11019" max="11264" width="9.140625" style="462"/>
    <col min="11265" max="11265" width="1.5703125" style="462" customWidth="1"/>
    <col min="11266" max="11266" width="47" style="462" customWidth="1"/>
    <col min="11267" max="11267" width="9.140625" style="462"/>
    <col min="11268" max="11268" width="2.42578125" style="462" customWidth="1"/>
    <col min="11269" max="11274" width="5" style="462" bestFit="1" customWidth="1"/>
    <col min="11275" max="11520" width="9.140625" style="462"/>
    <col min="11521" max="11521" width="1.5703125" style="462" customWidth="1"/>
    <col min="11522" max="11522" width="47" style="462" customWidth="1"/>
    <col min="11523" max="11523" width="9.140625" style="462"/>
    <col min="11524" max="11524" width="2.42578125" style="462" customWidth="1"/>
    <col min="11525" max="11530" width="5" style="462" bestFit="1" customWidth="1"/>
    <col min="11531" max="11776" width="9.140625" style="462"/>
    <col min="11777" max="11777" width="1.5703125" style="462" customWidth="1"/>
    <col min="11778" max="11778" width="47" style="462" customWidth="1"/>
    <col min="11779" max="11779" width="9.140625" style="462"/>
    <col min="11780" max="11780" width="2.42578125" style="462" customWidth="1"/>
    <col min="11781" max="11786" width="5" style="462" bestFit="1" customWidth="1"/>
    <col min="11787" max="12032" width="9.140625" style="462"/>
    <col min="12033" max="12033" width="1.5703125" style="462" customWidth="1"/>
    <col min="12034" max="12034" width="47" style="462" customWidth="1"/>
    <col min="12035" max="12035" width="9.140625" style="462"/>
    <col min="12036" max="12036" width="2.42578125" style="462" customWidth="1"/>
    <col min="12037" max="12042" width="5" style="462" bestFit="1" customWidth="1"/>
    <col min="12043" max="12288" width="9.140625" style="462"/>
    <col min="12289" max="12289" width="1.5703125" style="462" customWidth="1"/>
    <col min="12290" max="12290" width="47" style="462" customWidth="1"/>
    <col min="12291" max="12291" width="9.140625" style="462"/>
    <col min="12292" max="12292" width="2.42578125" style="462" customWidth="1"/>
    <col min="12293" max="12298" width="5" style="462" bestFit="1" customWidth="1"/>
    <col min="12299" max="12544" width="9.140625" style="462"/>
    <col min="12545" max="12545" width="1.5703125" style="462" customWidth="1"/>
    <col min="12546" max="12546" width="47" style="462" customWidth="1"/>
    <col min="12547" max="12547" width="9.140625" style="462"/>
    <col min="12548" max="12548" width="2.42578125" style="462" customWidth="1"/>
    <col min="12549" max="12554" width="5" style="462" bestFit="1" customWidth="1"/>
    <col min="12555" max="12800" width="9.140625" style="462"/>
    <col min="12801" max="12801" width="1.5703125" style="462" customWidth="1"/>
    <col min="12802" max="12802" width="47" style="462" customWidth="1"/>
    <col min="12803" max="12803" width="9.140625" style="462"/>
    <col min="12804" max="12804" width="2.42578125" style="462" customWidth="1"/>
    <col min="12805" max="12810" width="5" style="462" bestFit="1" customWidth="1"/>
    <col min="12811" max="13056" width="9.140625" style="462"/>
    <col min="13057" max="13057" width="1.5703125" style="462" customWidth="1"/>
    <col min="13058" max="13058" width="47" style="462" customWidth="1"/>
    <col min="13059" max="13059" width="9.140625" style="462"/>
    <col min="13060" max="13060" width="2.42578125" style="462" customWidth="1"/>
    <col min="13061" max="13066" width="5" style="462" bestFit="1" customWidth="1"/>
    <col min="13067" max="13312" width="9.140625" style="462"/>
    <col min="13313" max="13313" width="1.5703125" style="462" customWidth="1"/>
    <col min="13314" max="13314" width="47" style="462" customWidth="1"/>
    <col min="13315" max="13315" width="9.140625" style="462"/>
    <col min="13316" max="13316" width="2.42578125" style="462" customWidth="1"/>
    <col min="13317" max="13322" width="5" style="462" bestFit="1" customWidth="1"/>
    <col min="13323" max="13568" width="9.140625" style="462"/>
    <col min="13569" max="13569" width="1.5703125" style="462" customWidth="1"/>
    <col min="13570" max="13570" width="47" style="462" customWidth="1"/>
    <col min="13571" max="13571" width="9.140625" style="462"/>
    <col min="13572" max="13572" width="2.42578125" style="462" customWidth="1"/>
    <col min="13573" max="13578" width="5" style="462" bestFit="1" customWidth="1"/>
    <col min="13579" max="13824" width="9.140625" style="462"/>
    <col min="13825" max="13825" width="1.5703125" style="462" customWidth="1"/>
    <col min="13826" max="13826" width="47" style="462" customWidth="1"/>
    <col min="13827" max="13827" width="9.140625" style="462"/>
    <col min="13828" max="13828" width="2.42578125" style="462" customWidth="1"/>
    <col min="13829" max="13834" width="5" style="462" bestFit="1" customWidth="1"/>
    <col min="13835" max="14080" width="9.140625" style="462"/>
    <col min="14081" max="14081" width="1.5703125" style="462" customWidth="1"/>
    <col min="14082" max="14082" width="47" style="462" customWidth="1"/>
    <col min="14083" max="14083" width="9.140625" style="462"/>
    <col min="14084" max="14084" width="2.42578125" style="462" customWidth="1"/>
    <col min="14085" max="14090" width="5" style="462" bestFit="1" customWidth="1"/>
    <col min="14091" max="14336" width="9.140625" style="462"/>
    <col min="14337" max="14337" width="1.5703125" style="462" customWidth="1"/>
    <col min="14338" max="14338" width="47" style="462" customWidth="1"/>
    <col min="14339" max="14339" width="9.140625" style="462"/>
    <col min="14340" max="14340" width="2.42578125" style="462" customWidth="1"/>
    <col min="14341" max="14346" width="5" style="462" bestFit="1" customWidth="1"/>
    <col min="14347" max="14592" width="9.140625" style="462"/>
    <col min="14593" max="14593" width="1.5703125" style="462" customWidth="1"/>
    <col min="14594" max="14594" width="47" style="462" customWidth="1"/>
    <col min="14595" max="14595" width="9.140625" style="462"/>
    <col min="14596" max="14596" width="2.42578125" style="462" customWidth="1"/>
    <col min="14597" max="14602" width="5" style="462" bestFit="1" customWidth="1"/>
    <col min="14603" max="14848" width="9.140625" style="462"/>
    <col min="14849" max="14849" width="1.5703125" style="462" customWidth="1"/>
    <col min="14850" max="14850" width="47" style="462" customWidth="1"/>
    <col min="14851" max="14851" width="9.140625" style="462"/>
    <col min="14852" max="14852" width="2.42578125" style="462" customWidth="1"/>
    <col min="14853" max="14858" width="5" style="462" bestFit="1" customWidth="1"/>
    <col min="14859" max="15104" width="9.140625" style="462"/>
    <col min="15105" max="15105" width="1.5703125" style="462" customWidth="1"/>
    <col min="15106" max="15106" width="47" style="462" customWidth="1"/>
    <col min="15107" max="15107" width="9.140625" style="462"/>
    <col min="15108" max="15108" width="2.42578125" style="462" customWidth="1"/>
    <col min="15109" max="15114" width="5" style="462" bestFit="1" customWidth="1"/>
    <col min="15115" max="15360" width="9.140625" style="462"/>
    <col min="15361" max="15361" width="1.5703125" style="462" customWidth="1"/>
    <col min="15362" max="15362" width="47" style="462" customWidth="1"/>
    <col min="15363" max="15363" width="9.140625" style="462"/>
    <col min="15364" max="15364" width="2.42578125" style="462" customWidth="1"/>
    <col min="15365" max="15370" width="5" style="462" bestFit="1" customWidth="1"/>
    <col min="15371" max="15616" width="9.140625" style="462"/>
    <col min="15617" max="15617" width="1.5703125" style="462" customWidth="1"/>
    <col min="15618" max="15618" width="47" style="462" customWidth="1"/>
    <col min="15619" max="15619" width="9.140625" style="462"/>
    <col min="15620" max="15620" width="2.42578125" style="462" customWidth="1"/>
    <col min="15621" max="15626" width="5" style="462" bestFit="1" customWidth="1"/>
    <col min="15627" max="15872" width="9.140625" style="462"/>
    <col min="15873" max="15873" width="1.5703125" style="462" customWidth="1"/>
    <col min="15874" max="15874" width="47" style="462" customWidth="1"/>
    <col min="15875" max="15875" width="9.140625" style="462"/>
    <col min="15876" max="15876" width="2.42578125" style="462" customWidth="1"/>
    <col min="15877" max="15882" width="5" style="462" bestFit="1" customWidth="1"/>
    <col min="15883" max="16128" width="9.140625" style="462"/>
    <col min="16129" max="16129" width="1.5703125" style="462" customWidth="1"/>
    <col min="16130" max="16130" width="47" style="462" customWidth="1"/>
    <col min="16131" max="16131" width="9.140625" style="462"/>
    <col min="16132" max="16132" width="2.42578125" style="462" customWidth="1"/>
    <col min="16133" max="16138" width="5" style="462" bestFit="1" customWidth="1"/>
    <col min="16139" max="16384" width="9.140625" style="462"/>
  </cols>
  <sheetData>
    <row r="1" spans="2:16" ht="25.5">
      <c r="B1" s="461" t="s">
        <v>2085</v>
      </c>
    </row>
    <row r="2" spans="2:16">
      <c r="E2" s="464"/>
      <c r="F2" s="464"/>
      <c r="G2" s="464"/>
      <c r="H2" s="465"/>
      <c r="I2" s="465"/>
      <c r="J2" s="465"/>
    </row>
    <row r="3" spans="2:16">
      <c r="B3" s="466" t="s">
        <v>2086</v>
      </c>
      <c r="C3" s="467"/>
      <c r="D3" s="468"/>
      <c r="E3" s="469" t="s">
        <v>2087</v>
      </c>
      <c r="F3" s="469" t="s">
        <v>2088</v>
      </c>
      <c r="G3" s="469" t="s">
        <v>2089</v>
      </c>
      <c r="H3" s="469" t="s">
        <v>2090</v>
      </c>
      <c r="I3" s="469" t="s">
        <v>2091</v>
      </c>
      <c r="J3" s="469" t="s">
        <v>2092</v>
      </c>
    </row>
    <row r="4" spans="2:16" ht="13.5" customHeight="1">
      <c r="B4" s="470" t="s">
        <v>2093</v>
      </c>
      <c r="C4" s="471"/>
      <c r="D4" s="472"/>
      <c r="E4" s="473">
        <f>[1]Accessories!B257</f>
        <v>2701</v>
      </c>
      <c r="F4" s="473">
        <f>[1]Accessories!B258</f>
        <v>2702</v>
      </c>
      <c r="G4" s="473">
        <f>[1]Accessories!B259</f>
        <v>2703</v>
      </c>
      <c r="H4" s="473">
        <f>[1]Accessories!B260</f>
        <v>2704</v>
      </c>
      <c r="I4" s="473">
        <v>2705</v>
      </c>
      <c r="J4" s="473">
        <v>2706</v>
      </c>
    </row>
    <row r="5" spans="2:16">
      <c r="E5" s="465"/>
      <c r="F5" s="465"/>
      <c r="G5" s="465"/>
      <c r="H5" s="465"/>
      <c r="I5" s="465"/>
      <c r="J5" s="465"/>
    </row>
    <row r="6" spans="2:16" s="476" customFormat="1" ht="11.25">
      <c r="B6" s="474" t="s">
        <v>2094</v>
      </c>
      <c r="C6" s="475" t="s">
        <v>2095</v>
      </c>
      <c r="E6" s="465"/>
      <c r="F6" s="465"/>
      <c r="G6" s="465"/>
      <c r="H6" s="465"/>
      <c r="I6" s="465"/>
      <c r="J6" s="465"/>
    </row>
    <row r="7" spans="2:16">
      <c r="B7" s="477" t="str">
        <f>[1]Parts!$C$336</f>
        <v>Battery tray</v>
      </c>
      <c r="C7" s="478">
        <v>2720</v>
      </c>
      <c r="E7" s="479">
        <v>1</v>
      </c>
      <c r="F7" s="479">
        <v>1</v>
      </c>
      <c r="G7" s="479">
        <v>1</v>
      </c>
      <c r="H7" s="479">
        <v>1</v>
      </c>
      <c r="I7" s="479">
        <v>1</v>
      </c>
      <c r="J7" s="479">
        <v>1</v>
      </c>
    </row>
    <row r="8" spans="2:16">
      <c r="B8" s="477" t="str">
        <f>[1]Parts!C338</f>
        <v>Battery disconnector with battery wire</v>
      </c>
      <c r="C8" s="478">
        <v>2722</v>
      </c>
      <c r="E8" s="479">
        <v>1</v>
      </c>
      <c r="F8" s="479">
        <v>1</v>
      </c>
      <c r="G8" s="479">
        <v>1</v>
      </c>
      <c r="H8" s="479">
        <v>1</v>
      </c>
      <c r="I8" s="479">
        <v>1</v>
      </c>
      <c r="J8" s="479">
        <v>1</v>
      </c>
    </row>
    <row r="9" spans="2:16">
      <c r="B9" s="477" t="str">
        <f>[1]Parts!C339</f>
        <v>3 marine switches set with fuses</v>
      </c>
      <c r="C9" s="478">
        <v>2723</v>
      </c>
      <c r="E9" s="479">
        <v>1</v>
      </c>
      <c r="F9" s="479">
        <v>1</v>
      </c>
      <c r="G9" s="480"/>
      <c r="H9" s="479">
        <v>1</v>
      </c>
      <c r="I9" s="479">
        <v>1</v>
      </c>
      <c r="J9" s="479">
        <v>1</v>
      </c>
      <c r="O9" s="481"/>
    </row>
    <row r="10" spans="2:16">
      <c r="B10" s="477" t="str">
        <f>[1]Parts!C340</f>
        <v>5 marine switches set with fuses</v>
      </c>
      <c r="C10" s="478">
        <v>2724</v>
      </c>
      <c r="E10" s="480"/>
      <c r="F10" s="480"/>
      <c r="G10" s="479">
        <v>1</v>
      </c>
      <c r="H10" s="480"/>
      <c r="I10" s="480"/>
      <c r="J10" s="480"/>
    </row>
    <row r="11" spans="2:16">
      <c r="B11" s="477" t="str">
        <f>[1]Parts!C344</f>
        <v>Electric accessory socket (phone charge plug)</v>
      </c>
      <c r="C11" s="478">
        <v>2732</v>
      </c>
      <c r="E11" s="479">
        <v>1</v>
      </c>
      <c r="F11" s="479">
        <v>1</v>
      </c>
      <c r="G11" s="479">
        <v>1</v>
      </c>
      <c r="H11" s="479">
        <v>1</v>
      </c>
      <c r="I11" s="479">
        <v>1</v>
      </c>
      <c r="J11" s="479">
        <v>1</v>
      </c>
      <c r="L11" s="482"/>
      <c r="M11" s="482"/>
      <c r="N11" s="482"/>
      <c r="O11" s="482"/>
      <c r="P11" s="482"/>
    </row>
    <row r="12" spans="2:16">
      <c r="B12" s="477" t="str">
        <f>[1]Parts!C343</f>
        <v>Bilge pump with drain piping &amp; wiring</v>
      </c>
      <c r="C12" s="478">
        <v>2731</v>
      </c>
      <c r="E12" s="479">
        <v>1</v>
      </c>
      <c r="F12" s="479">
        <v>1</v>
      </c>
      <c r="G12" s="479">
        <v>1</v>
      </c>
      <c r="H12" s="479">
        <v>1</v>
      </c>
      <c r="I12" s="479">
        <v>1</v>
      </c>
      <c r="J12" s="479">
        <v>1</v>
      </c>
      <c r="L12" s="482"/>
      <c r="M12" s="482"/>
      <c r="N12" s="482"/>
      <c r="O12" s="482"/>
      <c r="P12" s="482"/>
    </row>
    <row r="13" spans="2:16">
      <c r="B13" s="477" t="str">
        <f>[1]Parts!C341</f>
        <v>Electric horn external</v>
      </c>
      <c r="C13" s="478">
        <v>2729</v>
      </c>
      <c r="E13" s="480"/>
      <c r="F13" s="479">
        <v>1</v>
      </c>
      <c r="G13" s="479">
        <v>1</v>
      </c>
      <c r="H13" s="480"/>
      <c r="I13" s="479">
        <v>1</v>
      </c>
      <c r="J13" s="480"/>
      <c r="L13" s="482"/>
      <c r="M13" s="482"/>
      <c r="N13" s="482"/>
      <c r="O13" s="482"/>
      <c r="P13" s="482"/>
    </row>
    <row r="14" spans="2:16">
      <c r="B14" s="477" t="str">
        <f>[1]Parts!C342</f>
        <v>Electric horn inbuilt</v>
      </c>
      <c r="C14" s="478">
        <v>2730</v>
      </c>
      <c r="E14" s="483">
        <v>1</v>
      </c>
      <c r="F14" s="484"/>
      <c r="G14" s="484"/>
      <c r="H14" s="483">
        <v>1</v>
      </c>
      <c r="I14" s="484"/>
      <c r="J14" s="483">
        <v>1</v>
      </c>
      <c r="L14" s="482"/>
      <c r="M14" s="482"/>
      <c r="N14" s="482"/>
      <c r="O14" s="482"/>
      <c r="P14" s="482"/>
    </row>
    <row r="15" spans="2:16">
      <c r="B15" s="477" t="s">
        <v>2096</v>
      </c>
      <c r="C15" s="478">
        <v>2725</v>
      </c>
      <c r="E15" s="479">
        <v>1</v>
      </c>
      <c r="F15" s="480"/>
      <c r="G15" s="480"/>
      <c r="H15" s="480"/>
      <c r="I15" s="480"/>
      <c r="J15" s="480"/>
    </row>
    <row r="16" spans="2:16">
      <c r="B16" s="477" t="s">
        <v>2097</v>
      </c>
      <c r="C16" s="478">
        <v>2726</v>
      </c>
      <c r="E16" s="480"/>
      <c r="F16" s="479">
        <v>1</v>
      </c>
      <c r="G16" s="480"/>
      <c r="H16" s="480"/>
      <c r="I16" s="480"/>
      <c r="J16" s="480"/>
      <c r="K16" s="482"/>
      <c r="L16" s="482"/>
    </row>
    <row r="17" spans="2:12">
      <c r="B17" s="477" t="s">
        <v>2098</v>
      </c>
      <c r="C17" s="478">
        <v>2727</v>
      </c>
      <c r="E17" s="480"/>
      <c r="F17" s="480"/>
      <c r="G17" s="479">
        <v>1</v>
      </c>
      <c r="H17" s="480"/>
      <c r="I17" s="480"/>
      <c r="J17" s="480"/>
      <c r="K17" s="482"/>
      <c r="L17" s="482"/>
    </row>
    <row r="18" spans="2:12">
      <c r="B18" s="477" t="s">
        <v>2099</v>
      </c>
      <c r="C18" s="478">
        <v>2728</v>
      </c>
      <c r="E18" s="480"/>
      <c r="F18" s="480"/>
      <c r="G18" s="480"/>
      <c r="H18" s="479">
        <v>1</v>
      </c>
      <c r="I18" s="480"/>
      <c r="J18" s="480"/>
      <c r="K18" s="485"/>
      <c r="L18" s="482"/>
    </row>
    <row r="19" spans="2:12">
      <c r="B19" s="477" t="s">
        <v>2100</v>
      </c>
      <c r="C19" s="478">
        <v>2737</v>
      </c>
      <c r="E19" s="480"/>
      <c r="F19" s="480"/>
      <c r="G19" s="480"/>
      <c r="H19" s="480"/>
      <c r="I19" s="479">
        <v>1</v>
      </c>
      <c r="J19" s="480"/>
      <c r="K19" s="485"/>
      <c r="L19" s="482"/>
    </row>
    <row r="20" spans="2:12">
      <c r="B20" s="477" t="s">
        <v>2101</v>
      </c>
      <c r="C20" s="478">
        <v>2738</v>
      </c>
      <c r="E20" s="480"/>
      <c r="F20" s="480"/>
      <c r="G20" s="480"/>
      <c r="H20" s="480"/>
      <c r="I20" s="480"/>
      <c r="J20" s="486">
        <v>1</v>
      </c>
      <c r="K20" s="485"/>
      <c r="L20" s="482"/>
    </row>
    <row r="21" spans="2:12">
      <c r="J21" s="487"/>
      <c r="K21" s="482"/>
      <c r="L21" s="482"/>
    </row>
    <row r="22" spans="2:12">
      <c r="J22" s="487"/>
      <c r="K22" s="482"/>
      <c r="L22" s="482"/>
    </row>
    <row r="23" spans="2:12">
      <c r="J23" s="487"/>
      <c r="K23" s="482"/>
      <c r="L23" s="482"/>
    </row>
    <row r="24" spans="2:12">
      <c r="J24" s="487"/>
      <c r="K24" s="482"/>
      <c r="L24" s="482"/>
    </row>
    <row r="25" spans="2:12">
      <c r="J25" s="487"/>
      <c r="K25" s="482"/>
      <c r="L25" s="482"/>
    </row>
  </sheetData>
  <pageMargins left="0.2" right="0.2" top="0.98425196850393704" bottom="0.98425196850393704" header="0.51181102362204722" footer="0.51181102362204722"/>
  <pageSetup orientation="landscape" verticalDpi="12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7030A0"/>
  </sheetPr>
  <dimension ref="A2:L30"/>
  <sheetViews>
    <sheetView showGridLines="0" topLeftCell="A16" zoomScale="80" zoomScaleNormal="80" workbookViewId="0">
      <selection activeCell="I25" sqref="I25"/>
    </sheetView>
  </sheetViews>
  <sheetFormatPr defaultColWidth="19.140625" defaultRowHeight="15.75" customHeight="1"/>
  <cols>
    <col min="1" max="1" width="6.140625" style="224" customWidth="1"/>
    <col min="2" max="12" width="27.7109375" customWidth="1"/>
  </cols>
  <sheetData>
    <row r="2" spans="1:12" ht="31.5">
      <c r="B2" s="727" t="s">
        <v>2635</v>
      </c>
      <c r="C2" s="727"/>
      <c r="D2" s="727"/>
      <c r="E2" s="727"/>
      <c r="F2" s="727"/>
      <c r="G2" s="727"/>
      <c r="H2" s="727"/>
      <c r="I2" s="727"/>
      <c r="J2" s="727"/>
      <c r="K2" s="727"/>
    </row>
    <row r="3" spans="1:12" ht="147.75" customHeight="1"/>
    <row r="4" spans="1:12" ht="32.25" customHeight="1">
      <c r="B4" s="394" t="s">
        <v>2636</v>
      </c>
      <c r="C4" s="228" t="s">
        <v>2637</v>
      </c>
      <c r="D4" s="228" t="s">
        <v>2638</v>
      </c>
      <c r="E4" s="228" t="s">
        <v>2639</v>
      </c>
      <c r="F4" s="228" t="s">
        <v>2640</v>
      </c>
      <c r="G4" s="228" t="s">
        <v>2641</v>
      </c>
      <c r="H4" s="228" t="s">
        <v>1744</v>
      </c>
      <c r="I4" s="228" t="s">
        <v>1745</v>
      </c>
      <c r="J4" s="638"/>
      <c r="K4" s="639"/>
    </row>
    <row r="5" spans="1:12" s="39" customFormat="1" ht="15.75" customHeight="1">
      <c r="A5" s="225"/>
      <c r="B5" s="39" t="s">
        <v>2642</v>
      </c>
      <c r="C5" s="39" t="s">
        <v>2643</v>
      </c>
      <c r="D5" s="39" t="s">
        <v>2644</v>
      </c>
      <c r="E5" s="39" t="s">
        <v>2642</v>
      </c>
      <c r="F5" s="39" t="s">
        <v>2644</v>
      </c>
      <c r="G5" s="39" t="s">
        <v>2645</v>
      </c>
      <c r="H5" s="39" t="s">
        <v>2643</v>
      </c>
      <c r="I5" s="39" t="s">
        <v>2643</v>
      </c>
    </row>
    <row r="6" spans="1:12" s="39" customFormat="1" ht="15.75" customHeight="1">
      <c r="A6" s="225"/>
    </row>
    <row r="7" spans="1:12" s="39" customFormat="1" ht="52.5" customHeight="1">
      <c r="A7" s="225"/>
      <c r="B7" s="672" t="s">
        <v>1972</v>
      </c>
      <c r="C7" s="728"/>
    </row>
    <row r="8" spans="1:12" s="39" customFormat="1" ht="15.75" customHeight="1">
      <c r="A8" s="225"/>
    </row>
    <row r="9" spans="1:12" s="39" customFormat="1" ht="31.5">
      <c r="A9" s="224"/>
      <c r="B9" s="727" t="s">
        <v>2646</v>
      </c>
      <c r="C9" s="727"/>
      <c r="D9" s="727"/>
      <c r="E9" s="727"/>
      <c r="F9" s="727"/>
      <c r="G9" s="727"/>
      <c r="H9" s="727"/>
      <c r="I9" s="727"/>
      <c r="J9" s="727"/>
      <c r="K9" s="727"/>
      <c r="L9"/>
    </row>
    <row r="10" spans="1:12" s="39" customFormat="1" ht="147.75" customHeight="1">
      <c r="A10" s="224"/>
      <c r="B10"/>
      <c r="C10"/>
      <c r="D10"/>
      <c r="E10"/>
      <c r="F10"/>
      <c r="G10"/>
      <c r="H10"/>
      <c r="I10"/>
      <c r="J10"/>
      <c r="K10"/>
    </row>
    <row r="11" spans="1:12" s="643" customFormat="1" ht="15">
      <c r="A11" s="395"/>
      <c r="B11" s="641" t="s">
        <v>2647</v>
      </c>
      <c r="C11" s="641" t="s">
        <v>2648</v>
      </c>
      <c r="D11" s="642" t="s">
        <v>2649</v>
      </c>
      <c r="E11" s="642" t="s">
        <v>2650</v>
      </c>
      <c r="F11" s="641" t="s">
        <v>2651</v>
      </c>
      <c r="G11" s="642" t="s">
        <v>2652</v>
      </c>
      <c r="H11" s="228" t="s">
        <v>2653</v>
      </c>
      <c r="I11" s="642" t="s">
        <v>2661</v>
      </c>
      <c r="J11" s="393"/>
      <c r="K11" s="644"/>
    </row>
    <row r="12" spans="1:12" s="643" customFormat="1" ht="15">
      <c r="A12" s="225"/>
      <c r="B12" s="645" t="s">
        <v>2654</v>
      </c>
      <c r="C12" s="645" t="s">
        <v>2655</v>
      </c>
      <c r="D12" s="645" t="s">
        <v>2654</v>
      </c>
      <c r="E12" s="646" t="s">
        <v>2656</v>
      </c>
      <c r="F12" s="646" t="s">
        <v>2656</v>
      </c>
      <c r="G12" s="646" t="s">
        <v>2655</v>
      </c>
      <c r="H12" s="393">
        <v>866</v>
      </c>
      <c r="J12" s="393"/>
      <c r="K12" s="644"/>
    </row>
    <row r="13" spans="1:12" s="643" customFormat="1" ht="15">
      <c r="A13" s="395"/>
      <c r="B13" s="645"/>
      <c r="C13" s="645"/>
      <c r="D13" s="646"/>
      <c r="E13" s="646"/>
      <c r="F13" s="645"/>
      <c r="G13" s="393"/>
      <c r="H13" s="393"/>
      <c r="J13" s="393"/>
      <c r="K13" s="644"/>
    </row>
    <row r="14" spans="1:12" s="39" customFormat="1" ht="146.25" customHeight="1">
      <c r="B14" s="729" t="s">
        <v>2657</v>
      </c>
      <c r="C14" s="729"/>
      <c r="D14" s="730" t="s">
        <v>2658</v>
      </c>
      <c r="E14" s="730"/>
      <c r="F14" s="729" t="s">
        <v>2659</v>
      </c>
      <c r="G14" s="729"/>
      <c r="H14" s="729" t="s">
        <v>2660</v>
      </c>
      <c r="I14" s="729"/>
    </row>
    <row r="15" spans="1:12" s="39" customFormat="1" ht="15">
      <c r="A15" s="225"/>
    </row>
    <row r="16" spans="1:12" s="39" customFormat="1" ht="31.5">
      <c r="B16" s="727" t="s">
        <v>1740</v>
      </c>
      <c r="C16" s="727"/>
      <c r="D16" s="727"/>
      <c r="E16" s="727"/>
      <c r="F16" s="727"/>
      <c r="G16" s="727"/>
      <c r="H16" s="727"/>
      <c r="I16" s="727"/>
      <c r="J16" s="727"/>
      <c r="K16" s="727"/>
    </row>
    <row r="17" spans="1:11" ht="147.75" customHeight="1"/>
    <row r="18" spans="1:11" s="39" customFormat="1" ht="15.75" customHeight="1">
      <c r="A18" s="225"/>
      <c r="B18" s="226" t="s">
        <v>1750</v>
      </c>
      <c r="C18" s="227" t="s">
        <v>1742</v>
      </c>
      <c r="D18" s="227" t="s">
        <v>1968</v>
      </c>
      <c r="E18" s="227" t="s">
        <v>1967</v>
      </c>
      <c r="F18" s="227" t="s">
        <v>1743</v>
      </c>
      <c r="G18" s="227" t="s">
        <v>1746</v>
      </c>
    </row>
    <row r="19" spans="1:11" s="39" customFormat="1" ht="15.75" customHeight="1">
      <c r="A19" s="225"/>
      <c r="B19" s="226"/>
      <c r="C19" s="227"/>
      <c r="D19" s="227"/>
      <c r="E19" s="227"/>
      <c r="F19" s="227"/>
    </row>
    <row r="20" spans="1:11" s="39" customFormat="1" ht="31.5">
      <c r="B20" s="727" t="s">
        <v>1741</v>
      </c>
      <c r="C20" s="727"/>
      <c r="D20" s="727"/>
      <c r="E20" s="727"/>
      <c r="F20" s="727"/>
      <c r="G20" s="727"/>
      <c r="H20" s="727"/>
      <c r="I20" s="727"/>
      <c r="J20" s="727"/>
      <c r="K20" s="727"/>
    </row>
    <row r="21" spans="1:11" ht="147.75" customHeight="1">
      <c r="A21" s="225"/>
    </row>
    <row r="22" spans="1:11" s="39" customFormat="1" ht="35.25" customHeight="1">
      <c r="A22" s="225"/>
      <c r="B22" s="393" t="s">
        <v>1958</v>
      </c>
      <c r="C22" s="393" t="s">
        <v>1959</v>
      </c>
      <c r="D22" s="228" t="s">
        <v>1965</v>
      </c>
      <c r="E22" s="228" t="s">
        <v>1966</v>
      </c>
      <c r="F22" s="228" t="s">
        <v>1960</v>
      </c>
      <c r="G22" s="228" t="s">
        <v>1961</v>
      </c>
      <c r="H22" s="228" t="s">
        <v>1962</v>
      </c>
      <c r="I22" s="642" t="s">
        <v>2663</v>
      </c>
      <c r="J22" s="228" t="s">
        <v>1963</v>
      </c>
      <c r="K22" s="228" t="s">
        <v>1964</v>
      </c>
    </row>
    <row r="23" spans="1:11" s="39" customFormat="1" ht="15.75" customHeight="1"/>
    <row r="24" spans="1:11" s="39" customFormat="1" ht="31.5">
      <c r="B24" s="727" t="s">
        <v>1760</v>
      </c>
      <c r="C24" s="727"/>
      <c r="D24" s="727"/>
      <c r="E24" s="727"/>
      <c r="F24" s="727"/>
      <c r="G24" s="727"/>
      <c r="H24" s="727"/>
      <c r="I24" s="727"/>
      <c r="J24" s="727"/>
      <c r="K24" s="727"/>
    </row>
    <row r="25" spans="1:11" ht="147.75" customHeight="1"/>
    <row r="26" spans="1:11" s="39" customFormat="1" ht="30">
      <c r="A26" s="225"/>
      <c r="B26" s="392" t="s">
        <v>1971</v>
      </c>
      <c r="C26" s="392" t="s">
        <v>1970</v>
      </c>
      <c r="D26" s="392" t="s">
        <v>1969</v>
      </c>
      <c r="E26" s="392" t="s">
        <v>2083</v>
      </c>
      <c r="F26" s="227"/>
    </row>
    <row r="27" spans="1:11" s="39" customFormat="1" ht="15"/>
    <row r="28" spans="1:11" ht="31.5">
      <c r="B28" s="727" t="s">
        <v>2025</v>
      </c>
      <c r="C28" s="727"/>
      <c r="D28" s="727"/>
      <c r="E28" s="727"/>
      <c r="F28" s="727"/>
      <c r="G28" s="727"/>
      <c r="H28" s="727"/>
      <c r="I28" s="727"/>
      <c r="J28" s="727"/>
      <c r="K28" s="727"/>
    </row>
    <row r="29" spans="1:11" ht="147.75" customHeight="1">
      <c r="A29" s="225"/>
    </row>
    <row r="30" spans="1:11" ht="15.75" customHeight="1">
      <c r="B30" s="226" t="s">
        <v>2027</v>
      </c>
      <c r="C30" s="226" t="s">
        <v>2028</v>
      </c>
      <c r="D30" s="227" t="s">
        <v>2026</v>
      </c>
      <c r="E30" s="392"/>
      <c r="F30" s="227"/>
      <c r="G30" s="39"/>
      <c r="H30" s="39"/>
      <c r="I30" s="39"/>
      <c r="J30" s="39"/>
      <c r="K30" s="39"/>
    </row>
  </sheetData>
  <mergeCells count="11">
    <mergeCell ref="B16:K16"/>
    <mergeCell ref="B20:K20"/>
    <mergeCell ref="B24:K24"/>
    <mergeCell ref="B28:K28"/>
    <mergeCell ref="B2:K2"/>
    <mergeCell ref="B7:C7"/>
    <mergeCell ref="B9:K9"/>
    <mergeCell ref="B14:C14"/>
    <mergeCell ref="D14:E14"/>
    <mergeCell ref="F14:G14"/>
    <mergeCell ref="H14:I14"/>
  </mergeCells>
  <pageMargins left="0.19685039370078741" right="0.19685039370078741" top="0.74803149606299213" bottom="0.74803149606299213" header="0.31496062992125984" footer="0.31496062992125984"/>
  <pageSetup paperSize="9" scale="45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B2:U58"/>
  <sheetViews>
    <sheetView showGridLines="0" zoomScaleNormal="100" workbookViewId="0">
      <pane ySplit="2" topLeftCell="A3" activePane="bottomLeft" state="frozen"/>
      <selection pane="bottomLeft" activeCell="C44" sqref="C44:D44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855468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15.7109375" style="50" hidden="1" customWidth="1" outlineLevel="1"/>
    <col min="11" max="17" width="15.7109375" style="112" hidden="1" customWidth="1" outlineLevel="1"/>
    <col min="18" max="19" width="15.7109375" style="50" hidden="1" customWidth="1" outlineLevel="1"/>
    <col min="20" max="20" width="9.140625" style="50" collapsed="1"/>
    <col min="21" max="16384" width="9.140625" style="50"/>
  </cols>
  <sheetData>
    <row r="2" spans="2:21" ht="15.75" customHeight="1">
      <c r="B2" s="680" t="s">
        <v>858</v>
      </c>
      <c r="C2" s="680"/>
      <c r="D2" s="680"/>
      <c r="E2" s="680"/>
      <c r="F2" s="680"/>
      <c r="G2" s="680"/>
      <c r="H2" s="680"/>
      <c r="T2" s="679" t="s">
        <v>1986</v>
      </c>
      <c r="U2" s="679"/>
    </row>
    <row r="3" spans="2:21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21" ht="15.75" hidden="1" customHeight="1" outlineLevel="1">
      <c r="B4" s="67"/>
      <c r="C4" s="677" t="s">
        <v>20</v>
      </c>
      <c r="D4" s="677"/>
      <c r="E4" s="78"/>
      <c r="F4" s="678">
        <v>500</v>
      </c>
      <c r="G4" s="678"/>
      <c r="H4" s="73"/>
    </row>
    <row r="5" spans="2:21" ht="15.75" hidden="1" customHeight="1" outlineLevel="1">
      <c r="B5" s="67"/>
      <c r="C5" s="677" t="s">
        <v>21</v>
      </c>
      <c r="D5" s="677"/>
      <c r="E5" s="78"/>
      <c r="F5" s="678">
        <v>332</v>
      </c>
      <c r="G5" s="678"/>
      <c r="H5" s="73"/>
    </row>
    <row r="6" spans="2:21" ht="15.75" hidden="1" customHeight="1" outlineLevel="1">
      <c r="B6" s="67"/>
      <c r="C6" s="677" t="s">
        <v>22</v>
      </c>
      <c r="D6" s="677"/>
      <c r="E6" s="78"/>
      <c r="F6" s="678">
        <v>230</v>
      </c>
      <c r="G6" s="678"/>
      <c r="H6" s="73"/>
    </row>
    <row r="7" spans="2:21" ht="15.75" hidden="1" customHeight="1" outlineLevel="1">
      <c r="B7" s="67"/>
      <c r="C7" s="677" t="s">
        <v>23</v>
      </c>
      <c r="D7" s="677"/>
      <c r="E7" s="78"/>
      <c r="F7" s="678">
        <v>128</v>
      </c>
      <c r="G7" s="678"/>
      <c r="H7" s="73"/>
    </row>
    <row r="8" spans="2:21" ht="15.75" hidden="1" customHeight="1" outlineLevel="1">
      <c r="B8" s="67"/>
      <c r="C8" s="677" t="s">
        <v>24</v>
      </c>
      <c r="D8" s="677"/>
      <c r="E8" s="78"/>
      <c r="F8" s="678" t="s">
        <v>197</v>
      </c>
      <c r="G8" s="678"/>
      <c r="H8" s="73"/>
    </row>
    <row r="9" spans="2:21" ht="15.75" hidden="1" customHeight="1" outlineLevel="1">
      <c r="B9" s="67"/>
      <c r="C9" s="677" t="s">
        <v>40</v>
      </c>
      <c r="D9" s="677"/>
      <c r="E9" s="78"/>
      <c r="F9" s="678">
        <v>435</v>
      </c>
      <c r="G9" s="678"/>
      <c r="H9" s="73"/>
    </row>
    <row r="10" spans="2:21" ht="15.75" hidden="1" customHeight="1" outlineLevel="1">
      <c r="B10" s="67"/>
      <c r="C10" s="677" t="s">
        <v>25</v>
      </c>
      <c r="D10" s="677"/>
      <c r="E10" s="78"/>
      <c r="F10" s="678">
        <v>800</v>
      </c>
      <c r="G10" s="678"/>
      <c r="H10" s="73"/>
    </row>
    <row r="11" spans="2:21" ht="15.75" hidden="1" customHeight="1" outlineLevel="1">
      <c r="B11" s="67"/>
      <c r="C11" s="677" t="s">
        <v>26</v>
      </c>
      <c r="D11" s="677"/>
      <c r="E11" s="78"/>
      <c r="F11" s="678">
        <v>8</v>
      </c>
      <c r="G11" s="678"/>
      <c r="H11" s="73"/>
    </row>
    <row r="12" spans="2:21" ht="15.75" hidden="1" customHeight="1" outlineLevel="1">
      <c r="B12" s="67"/>
      <c r="C12" s="677" t="s">
        <v>27</v>
      </c>
      <c r="D12" s="677"/>
      <c r="E12" s="78"/>
      <c r="F12" s="678">
        <v>5</v>
      </c>
      <c r="G12" s="678"/>
      <c r="H12" s="73"/>
    </row>
    <row r="13" spans="2:21" ht="15.75" hidden="1" customHeight="1" outlineLevel="1">
      <c r="B13" s="67"/>
      <c r="C13" s="677" t="s">
        <v>199</v>
      </c>
      <c r="D13" s="677"/>
      <c r="E13" s="78"/>
      <c r="F13" s="678">
        <v>70</v>
      </c>
      <c r="G13" s="678"/>
      <c r="H13" s="73"/>
    </row>
    <row r="14" spans="2:21" ht="15.75" hidden="1" customHeight="1" outlineLevel="1">
      <c r="B14" s="67"/>
      <c r="C14" s="677" t="s">
        <v>28</v>
      </c>
      <c r="D14" s="677"/>
      <c r="E14" s="78"/>
      <c r="F14" s="678">
        <v>90</v>
      </c>
      <c r="G14" s="678"/>
      <c r="H14" s="73"/>
    </row>
    <row r="15" spans="2:21" ht="15.75" hidden="1" customHeight="1" outlineLevel="1">
      <c r="B15" s="67"/>
      <c r="C15" s="677" t="s">
        <v>29</v>
      </c>
      <c r="D15" s="677"/>
      <c r="E15" s="78"/>
      <c r="F15" s="678">
        <v>115</v>
      </c>
      <c r="G15" s="678"/>
      <c r="H15" s="73"/>
    </row>
    <row r="16" spans="2:21" ht="15.75" hidden="1" customHeight="1" outlineLevel="1">
      <c r="B16" s="67"/>
      <c r="C16" s="677" t="s">
        <v>30</v>
      </c>
      <c r="D16" s="677"/>
      <c r="E16" s="78"/>
      <c r="F16" s="678">
        <v>200</v>
      </c>
      <c r="G16" s="678"/>
      <c r="H16" s="73"/>
    </row>
    <row r="17" spans="2:19" ht="15.75" hidden="1" customHeight="1" outlineLevel="1">
      <c r="B17" s="67"/>
      <c r="C17" s="677" t="s">
        <v>31</v>
      </c>
      <c r="D17" s="677"/>
      <c r="E17" s="78"/>
      <c r="F17" s="678">
        <v>508</v>
      </c>
      <c r="G17" s="678"/>
      <c r="H17" s="73"/>
    </row>
    <row r="18" spans="2:19" ht="15.75" hidden="1" customHeight="1" outlineLevel="1">
      <c r="B18" s="67"/>
      <c r="C18" s="677" t="s">
        <v>32</v>
      </c>
      <c r="D18" s="677"/>
      <c r="E18" s="78"/>
      <c r="F18" s="678" t="s">
        <v>198</v>
      </c>
      <c r="G18" s="678"/>
      <c r="H18" s="73"/>
    </row>
    <row r="19" spans="2:19" ht="15.75" hidden="1" customHeight="1" outlineLevel="1">
      <c r="B19" s="67"/>
      <c r="C19" s="677" t="s">
        <v>34</v>
      </c>
      <c r="D19" s="677"/>
      <c r="E19" s="78"/>
      <c r="F19" s="678" t="s">
        <v>35</v>
      </c>
      <c r="G19" s="678"/>
      <c r="H19" s="73"/>
    </row>
    <row r="20" spans="2:19" ht="15.75" hidden="1" customHeight="1" outlineLevel="1">
      <c r="B20" s="67"/>
      <c r="C20" s="677" t="s">
        <v>41</v>
      </c>
      <c r="D20" s="677"/>
      <c r="E20" s="78"/>
      <c r="F20" s="678" t="s">
        <v>53</v>
      </c>
      <c r="G20" s="678"/>
      <c r="H20" s="73"/>
    </row>
    <row r="21" spans="2:19" ht="15.75" hidden="1" customHeight="1" outlineLevel="1">
      <c r="B21" s="67"/>
      <c r="C21" s="682" t="s">
        <v>183</v>
      </c>
      <c r="D21" s="682"/>
      <c r="E21" s="78"/>
      <c r="F21" s="678" t="s">
        <v>853</v>
      </c>
      <c r="G21" s="678"/>
      <c r="H21" s="73"/>
    </row>
    <row r="22" spans="2:19" ht="15.75" hidden="1" customHeight="1" outlineLevel="1">
      <c r="B22" s="67"/>
      <c r="C22" s="682" t="s">
        <v>184</v>
      </c>
      <c r="D22" s="682"/>
      <c r="E22" s="78"/>
      <c r="F22" s="678" t="s">
        <v>854</v>
      </c>
      <c r="G22" s="678"/>
      <c r="H22" s="73"/>
    </row>
    <row r="23" spans="2:19" ht="15.75" hidden="1" customHeight="1" outlineLevel="1">
      <c r="B23" s="67"/>
      <c r="C23" s="682" t="s">
        <v>39</v>
      </c>
      <c r="D23" s="682"/>
      <c r="E23" s="78"/>
      <c r="F23" s="678">
        <v>550</v>
      </c>
      <c r="G23" s="678"/>
      <c r="H23" s="73"/>
    </row>
    <row r="24" spans="2:19" ht="15.75" customHeight="1" collapsed="1">
      <c r="B24" s="40"/>
      <c r="C24" s="42"/>
      <c r="D24" s="42"/>
      <c r="E24" s="180"/>
      <c r="F24" s="42"/>
      <c r="G24" s="42"/>
      <c r="H24" s="41"/>
    </row>
    <row r="25" spans="2:19" ht="15.75" customHeight="1" outlineLevel="1">
      <c r="B25" s="64" t="s">
        <v>43</v>
      </c>
      <c r="C25" s="213" t="s">
        <v>48</v>
      </c>
      <c r="D25" s="118"/>
      <c r="E25" s="175" t="s">
        <v>1</v>
      </c>
      <c r="F25" s="118" t="s">
        <v>1</v>
      </c>
      <c r="G25" s="118" t="s">
        <v>44</v>
      </c>
      <c r="H25" s="65" t="s">
        <v>45</v>
      </c>
    </row>
    <row r="26" spans="2:19" ht="15.75" customHeight="1" outlineLevel="1">
      <c r="B26" s="117">
        <v>1180</v>
      </c>
      <c r="C26" s="677" t="s">
        <v>173</v>
      </c>
      <c r="D26" s="677"/>
      <c r="E26" s="165">
        <v>12306</v>
      </c>
      <c r="F26" s="168">
        <f>E26*'Прайс-лист'!I3*(1-'Прайс-лист'!$E$3)</f>
        <v>9844.8000000000011</v>
      </c>
      <c r="G26" s="117"/>
      <c r="H26" s="169">
        <f>F26</f>
        <v>9844.8000000000011</v>
      </c>
    </row>
    <row r="27" spans="2:19" ht="15.75" hidden="1" customHeight="1" outlineLevel="2">
      <c r="B27" s="686" t="s">
        <v>1768</v>
      </c>
      <c r="C27" s="686"/>
      <c r="D27" s="686"/>
      <c r="E27" s="686"/>
      <c r="F27" s="686"/>
      <c r="G27" s="686"/>
      <c r="H27" s="686"/>
    </row>
    <row r="28" spans="2:19" ht="392.25" hidden="1" customHeight="1" outlineLevel="2">
      <c r="B28" s="104"/>
      <c r="C28" s="685" t="s">
        <v>2331</v>
      </c>
      <c r="D28" s="685"/>
      <c r="E28" s="685"/>
      <c r="F28" s="685"/>
      <c r="G28" s="685"/>
      <c r="H28" s="685"/>
    </row>
    <row r="29" spans="2:19" ht="15.75" customHeight="1" outlineLevel="1" collapsed="1">
      <c r="B29" s="686" t="s">
        <v>1936</v>
      </c>
      <c r="C29" s="686"/>
      <c r="D29" s="686"/>
      <c r="E29" s="686"/>
      <c r="F29" s="686"/>
      <c r="G29" s="686"/>
      <c r="H29" s="686"/>
    </row>
    <row r="30" spans="2:19" ht="15.75" customHeight="1" outlineLevel="1">
      <c r="B30" s="119">
        <v>2483</v>
      </c>
      <c r="C30" s="120" t="s">
        <v>5</v>
      </c>
      <c r="D30" s="100" t="s">
        <v>840</v>
      </c>
      <c r="E30" s="200">
        <v>451</v>
      </c>
      <c r="F30" s="168">
        <f>E30*'Прайс-лист'!I3*(1-'Прайс-лист'!$E$3)</f>
        <v>360.8</v>
      </c>
      <c r="G30" s="137">
        <v>0</v>
      </c>
      <c r="H30" s="169">
        <f t="shared" ref="H30:H39" si="0">F30*G30</f>
        <v>0</v>
      </c>
      <c r="J30" s="235" t="s">
        <v>840</v>
      </c>
      <c r="K30" s="235" t="s">
        <v>840</v>
      </c>
      <c r="L30" s="235" t="s">
        <v>840</v>
      </c>
      <c r="M30" s="235" t="s">
        <v>840</v>
      </c>
      <c r="N30" s="235" t="s">
        <v>840</v>
      </c>
      <c r="O30" s="235" t="s">
        <v>840</v>
      </c>
      <c r="P30" s="235" t="s">
        <v>840</v>
      </c>
      <c r="Q30" s="235" t="s">
        <v>1983</v>
      </c>
      <c r="R30" s="235" t="s">
        <v>840</v>
      </c>
      <c r="S30" s="235" t="s">
        <v>840</v>
      </c>
    </row>
    <row r="31" spans="2:19" ht="15.75" customHeight="1" outlineLevel="1">
      <c r="B31" s="534">
        <v>2484</v>
      </c>
      <c r="C31" s="536" t="s">
        <v>126</v>
      </c>
      <c r="D31" s="391" t="s">
        <v>840</v>
      </c>
      <c r="E31" s="200">
        <v>181</v>
      </c>
      <c r="F31" s="168">
        <f>E31*'Прайс-лист'!I3*(1-'Прайс-лист'!$E$3)</f>
        <v>144.80000000000001</v>
      </c>
      <c r="G31" s="137">
        <v>0</v>
      </c>
      <c r="H31" s="169">
        <f t="shared" si="0"/>
        <v>0</v>
      </c>
      <c r="J31" s="237" t="s">
        <v>1762</v>
      </c>
      <c r="K31" s="237" t="s">
        <v>1779</v>
      </c>
      <c r="L31" s="240" t="s">
        <v>2164</v>
      </c>
      <c r="M31" s="235" t="s">
        <v>1764</v>
      </c>
      <c r="N31" s="240" t="s">
        <v>2147</v>
      </c>
      <c r="O31" s="240" t="s">
        <v>2150</v>
      </c>
      <c r="P31" s="396" t="s">
        <v>1973</v>
      </c>
      <c r="Q31" s="396" t="s">
        <v>1975</v>
      </c>
      <c r="R31" s="237" t="s">
        <v>1765</v>
      </c>
      <c r="S31" s="240" t="s">
        <v>1956</v>
      </c>
    </row>
    <row r="32" spans="2:19" ht="15.75" customHeight="1" outlineLevel="1">
      <c r="B32" s="532"/>
      <c r="C32" s="535" t="s">
        <v>2165</v>
      </c>
      <c r="D32" s="537" t="s">
        <v>840</v>
      </c>
      <c r="E32" s="200">
        <v>23</v>
      </c>
      <c r="F32" s="168">
        <f>E32*'Прайс-лист'!I3*(1-'Прайс-лист'!$E$3)</f>
        <v>18.400000000000002</v>
      </c>
      <c r="G32" s="137">
        <v>0</v>
      </c>
      <c r="H32" s="169">
        <f t="shared" si="0"/>
        <v>0</v>
      </c>
      <c r="J32" s="237" t="s">
        <v>1939</v>
      </c>
      <c r="K32" s="237" t="s">
        <v>1953</v>
      </c>
      <c r="L32" s="235" t="s">
        <v>2161</v>
      </c>
      <c r="M32" s="237" t="s">
        <v>2168</v>
      </c>
      <c r="N32" s="237" t="s">
        <v>2148</v>
      </c>
      <c r="O32" s="237" t="s">
        <v>2151</v>
      </c>
      <c r="P32" s="396" t="s">
        <v>1974</v>
      </c>
      <c r="Q32" s="396" t="s">
        <v>1976</v>
      </c>
      <c r="R32" s="237" t="s">
        <v>1766</v>
      </c>
      <c r="S32" s="235" t="s">
        <v>1955</v>
      </c>
    </row>
    <row r="33" spans="2:19" ht="15.75" customHeight="1" outlineLevel="1">
      <c r="B33" s="538">
        <v>2127</v>
      </c>
      <c r="C33" s="535" t="s">
        <v>2169</v>
      </c>
      <c r="D33" s="537" t="s">
        <v>840</v>
      </c>
      <c r="E33" s="200">
        <v>177</v>
      </c>
      <c r="F33" s="168">
        <f>E33*'Прайс-лист'!I3*(1-'Прайс-лист'!$E$3)</f>
        <v>141.6</v>
      </c>
      <c r="G33" s="137">
        <v>0</v>
      </c>
      <c r="H33" s="168">
        <f t="shared" ref="H33:H35" si="1">F33*G33</f>
        <v>0</v>
      </c>
      <c r="J33" s="237" t="s">
        <v>1938</v>
      </c>
      <c r="K33" s="237" t="s">
        <v>1952</v>
      </c>
      <c r="L33" s="243" t="s">
        <v>2162</v>
      </c>
      <c r="M33" s="236"/>
      <c r="N33" s="237" t="s">
        <v>2149</v>
      </c>
      <c r="O33" s="237" t="s">
        <v>2152</v>
      </c>
      <c r="P33" s="373"/>
      <c r="Q33" s="396" t="s">
        <v>1977</v>
      </c>
      <c r="R33" s="237" t="s">
        <v>1767</v>
      </c>
      <c r="S33" s="239"/>
    </row>
    <row r="34" spans="2:19" ht="15.75" customHeight="1" outlineLevel="1">
      <c r="B34" s="538"/>
      <c r="C34" s="535" t="s">
        <v>2176</v>
      </c>
      <c r="D34" s="537" t="s">
        <v>840</v>
      </c>
      <c r="E34" s="200">
        <v>2562</v>
      </c>
      <c r="F34" s="168">
        <f>E34*'Прайс-лист'!I3*(1-'Прайс-лист'!$E$3)</f>
        <v>2049.6</v>
      </c>
      <c r="G34" s="137">
        <v>0</v>
      </c>
      <c r="H34" s="169">
        <f t="shared" si="1"/>
        <v>0</v>
      </c>
      <c r="I34" s="157"/>
      <c r="J34" s="240" t="s">
        <v>1763</v>
      </c>
      <c r="K34" s="240" t="s">
        <v>1780</v>
      </c>
      <c r="L34" s="236" t="s">
        <v>2167</v>
      </c>
      <c r="M34" s="243"/>
      <c r="N34" s="243"/>
      <c r="O34" s="243"/>
      <c r="P34" s="237"/>
      <c r="Q34" s="396" t="s">
        <v>1978</v>
      </c>
      <c r="R34" s="240" t="s">
        <v>2082</v>
      </c>
      <c r="S34" s="237"/>
    </row>
    <row r="35" spans="2:19" ht="15.75" customHeight="1" outlineLevel="1">
      <c r="B35" s="538"/>
      <c r="C35" s="535" t="s">
        <v>2175</v>
      </c>
      <c r="D35" s="537" t="s">
        <v>840</v>
      </c>
      <c r="E35" s="200">
        <v>3519</v>
      </c>
      <c r="F35" s="168">
        <f>E35*'Прайс-лист'!I3*(1-'Прайс-лист'!$E$3)</f>
        <v>2815.2000000000003</v>
      </c>
      <c r="G35" s="137">
        <v>0</v>
      </c>
      <c r="H35" s="169">
        <f t="shared" si="1"/>
        <v>0</v>
      </c>
      <c r="J35" s="240" t="s">
        <v>1764</v>
      </c>
      <c r="K35" s="240" t="s">
        <v>1781</v>
      </c>
      <c r="L35" s="506" t="s">
        <v>1777</v>
      </c>
      <c r="M35" s="243"/>
      <c r="N35" s="243"/>
      <c r="O35" s="243"/>
      <c r="P35" s="239"/>
      <c r="Q35" s="396" t="s">
        <v>1979</v>
      </c>
      <c r="S35" s="240"/>
    </row>
    <row r="36" spans="2:19" ht="15.75" customHeight="1" outlineLevel="1">
      <c r="B36" s="538">
        <v>2004</v>
      </c>
      <c r="C36" s="535" t="s">
        <v>842</v>
      </c>
      <c r="D36" s="537" t="s">
        <v>840</v>
      </c>
      <c r="E36" s="200">
        <v>0</v>
      </c>
      <c r="F36" s="168">
        <f>E36*'Прайс-лист'!I3*(1-'Прайс-лист'!$E$3)</f>
        <v>0</v>
      </c>
      <c r="G36" s="137">
        <v>0</v>
      </c>
      <c r="H36" s="169">
        <f t="shared" si="0"/>
        <v>0</v>
      </c>
      <c r="K36" s="50"/>
      <c r="L36" s="506" t="s">
        <v>2166</v>
      </c>
      <c r="M36" s="240"/>
      <c r="N36" s="240"/>
      <c r="O36" s="240"/>
      <c r="P36" s="238"/>
      <c r="Q36" s="396" t="s">
        <v>1980</v>
      </c>
      <c r="S36" s="240"/>
    </row>
    <row r="37" spans="2:19" ht="15.75" customHeight="1" outlineLevel="1">
      <c r="B37" s="538">
        <v>3073</v>
      </c>
      <c r="C37" s="536" t="s">
        <v>1982</v>
      </c>
      <c r="D37" s="537" t="s">
        <v>1983</v>
      </c>
      <c r="E37" s="200">
        <v>157</v>
      </c>
      <c r="F37" s="168">
        <f>E37*'Прайс-лист'!I3*(1-'Прайс-лист'!$E$3)</f>
        <v>125.60000000000001</v>
      </c>
      <c r="G37" s="137">
        <v>0</v>
      </c>
      <c r="H37" s="169">
        <f t="shared" si="0"/>
        <v>0</v>
      </c>
      <c r="J37" s="143" t="s">
        <v>1778</v>
      </c>
      <c r="K37" s="50"/>
      <c r="N37" s="241"/>
      <c r="O37" s="241"/>
      <c r="P37" s="238"/>
      <c r="Q37" s="396" t="s">
        <v>1981</v>
      </c>
      <c r="S37" s="240"/>
    </row>
    <row r="38" spans="2:19" ht="15.75" customHeight="1" outlineLevel="1">
      <c r="B38" s="128">
        <v>3503</v>
      </c>
      <c r="C38" s="348" t="s">
        <v>1760</v>
      </c>
      <c r="D38" s="100" t="s">
        <v>840</v>
      </c>
      <c r="E38" s="200">
        <v>627</v>
      </c>
      <c r="F38" s="168">
        <f>E38*'Прайс-лист'!I3*(1-'Прайс-лист'!$E$3)</f>
        <v>501.6</v>
      </c>
      <c r="G38" s="137">
        <v>0</v>
      </c>
      <c r="H38" s="169">
        <f t="shared" si="0"/>
        <v>0</v>
      </c>
      <c r="K38" s="50"/>
      <c r="L38" s="241"/>
      <c r="M38" s="241"/>
      <c r="N38" s="242"/>
      <c r="O38" s="242"/>
      <c r="P38" s="50"/>
      <c r="Q38" s="238"/>
    </row>
    <row r="39" spans="2:19" ht="15.75" customHeight="1" outlineLevel="1">
      <c r="B39" s="371" t="s">
        <v>1951</v>
      </c>
      <c r="C39" s="457" t="s">
        <v>1954</v>
      </c>
      <c r="D39" s="100" t="s">
        <v>840</v>
      </c>
      <c r="E39" s="200">
        <v>0</v>
      </c>
      <c r="F39" s="168">
        <f>E39*'Прайс-лист'!I3*(1-'Прайс-лист'!$E$3)</f>
        <v>0</v>
      </c>
      <c r="G39" s="137">
        <v>0</v>
      </c>
      <c r="H39" s="169">
        <f t="shared" si="0"/>
        <v>0</v>
      </c>
      <c r="K39" s="50"/>
      <c r="L39" s="242"/>
      <c r="M39" s="242"/>
      <c r="N39" s="242"/>
      <c r="O39" s="242"/>
      <c r="P39" s="143"/>
      <c r="Q39" s="143" t="s">
        <v>1778</v>
      </c>
    </row>
    <row r="40" spans="2:19" ht="15.75" customHeight="1" outlineLevel="1">
      <c r="B40" s="371">
        <v>2143</v>
      </c>
      <c r="C40" s="683" t="s">
        <v>1931</v>
      </c>
      <c r="D40" s="683"/>
      <c r="E40" s="200">
        <v>205</v>
      </c>
      <c r="F40" s="171">
        <f>E40*'Прайс-лист'!I3*(1-'Прайс-лист'!$E$3)</f>
        <v>164</v>
      </c>
      <c r="G40" s="137">
        <v>0</v>
      </c>
      <c r="H40" s="169">
        <f>F40*G40</f>
        <v>0</v>
      </c>
      <c r="M40" s="242"/>
      <c r="N40" s="242"/>
      <c r="O40" s="242"/>
      <c r="Q40" s="239"/>
    </row>
    <row r="41" spans="2:19" ht="15.75" customHeight="1" outlineLevel="1">
      <c r="B41" s="372">
        <v>2562</v>
      </c>
      <c r="C41" s="677" t="s">
        <v>2104</v>
      </c>
      <c r="D41" s="677"/>
      <c r="E41" s="200">
        <v>202</v>
      </c>
      <c r="F41" s="168">
        <f>E41*'Прайс-лист'!I3*(1-'Прайс-лист'!$E$3)</f>
        <v>161.60000000000002</v>
      </c>
      <c r="G41" s="137">
        <v>0</v>
      </c>
      <c r="H41" s="169">
        <f>F41*G41</f>
        <v>0</v>
      </c>
      <c r="K41" s="242"/>
      <c r="M41" s="242"/>
      <c r="N41" s="242"/>
      <c r="O41" s="242"/>
      <c r="Q41" s="239"/>
    </row>
    <row r="42" spans="2:19" ht="15.75" customHeight="1" outlineLevel="1">
      <c r="B42" s="684" t="s">
        <v>6</v>
      </c>
      <c r="C42" s="684"/>
      <c r="D42" s="684"/>
      <c r="E42" s="684"/>
      <c r="F42" s="684"/>
      <c r="G42" s="684"/>
      <c r="H42" s="684"/>
      <c r="M42" s="242"/>
      <c r="Q42" s="239"/>
    </row>
    <row r="43" spans="2:19" ht="15.75" customHeight="1" outlineLevel="1">
      <c r="B43" s="371">
        <v>414601</v>
      </c>
      <c r="C43" s="683" t="s">
        <v>1950</v>
      </c>
      <c r="D43" s="683"/>
      <c r="E43" s="182">
        <v>71</v>
      </c>
      <c r="F43" s="168">
        <f>E43*'Прайс-лист'!I3*(1-'Прайс-лист'!$E$3)</f>
        <v>56.800000000000004</v>
      </c>
      <c r="G43" s="137">
        <v>0</v>
      </c>
      <c r="H43" s="169">
        <f t="shared" ref="H43:H57" si="2">F43*G43</f>
        <v>0</v>
      </c>
      <c r="Q43" s="239"/>
    </row>
    <row r="44" spans="2:19" ht="15.75" customHeight="1" outlineLevel="1">
      <c r="B44" s="119">
        <v>2533</v>
      </c>
      <c r="C44" s="683" t="s">
        <v>2664</v>
      </c>
      <c r="D44" s="683"/>
      <c r="E44" s="182">
        <v>425</v>
      </c>
      <c r="F44" s="168">
        <f>E44*'Прайс-лист'!I3*(1-'Прайс-лист'!$E$3)</f>
        <v>340</v>
      </c>
      <c r="G44" s="137">
        <v>0</v>
      </c>
      <c r="H44" s="169">
        <f t="shared" si="2"/>
        <v>0</v>
      </c>
      <c r="Q44" s="239"/>
    </row>
    <row r="45" spans="2:19" ht="15.75" customHeight="1" outlineLevel="1">
      <c r="B45" s="119">
        <v>2534</v>
      </c>
      <c r="C45" s="683" t="s">
        <v>129</v>
      </c>
      <c r="D45" s="683"/>
      <c r="E45" s="182">
        <v>1217</v>
      </c>
      <c r="F45" s="168">
        <f>E45*'Прайс-лист'!I3*(1-'Прайс-лист'!$E$3)</f>
        <v>973.6</v>
      </c>
      <c r="G45" s="137">
        <v>0</v>
      </c>
      <c r="H45" s="169">
        <f t="shared" si="2"/>
        <v>0</v>
      </c>
      <c r="Q45" s="239"/>
    </row>
    <row r="46" spans="2:19" ht="15.75" customHeight="1" outlineLevel="1">
      <c r="B46" s="119">
        <v>2706</v>
      </c>
      <c r="C46" s="683" t="s">
        <v>128</v>
      </c>
      <c r="D46" s="683"/>
      <c r="E46" s="182">
        <v>686</v>
      </c>
      <c r="F46" s="168">
        <f>E46*'Прайс-лист'!I3*(1-'Прайс-лист'!$E$3)</f>
        <v>548.80000000000007</v>
      </c>
      <c r="G46" s="137">
        <v>0</v>
      </c>
      <c r="H46" s="169">
        <f t="shared" si="2"/>
        <v>0</v>
      </c>
      <c r="Q46" s="102"/>
    </row>
    <row r="47" spans="2:19" ht="15.75" customHeight="1" outlineLevel="1">
      <c r="B47" s="119">
        <v>2705</v>
      </c>
      <c r="C47" s="683" t="s">
        <v>127</v>
      </c>
      <c r="D47" s="683"/>
      <c r="E47" s="182">
        <v>735</v>
      </c>
      <c r="F47" s="168">
        <f>E47*'Прайс-лист'!I3*(1-'Прайс-лист'!$E$3)</f>
        <v>588</v>
      </c>
      <c r="G47" s="137">
        <v>0</v>
      </c>
      <c r="H47" s="169">
        <f t="shared" si="2"/>
        <v>0</v>
      </c>
      <c r="Q47" s="102"/>
    </row>
    <row r="48" spans="2:19" ht="15.75" customHeight="1" outlineLevel="1">
      <c r="B48" s="119">
        <v>2601</v>
      </c>
      <c r="C48" s="683" t="s">
        <v>97</v>
      </c>
      <c r="D48" s="683"/>
      <c r="E48" s="182">
        <v>101</v>
      </c>
      <c r="F48" s="168">
        <f>E48*'Прайс-лист'!I3*(1-'Прайс-лист'!$E$3)</f>
        <v>80.800000000000011</v>
      </c>
      <c r="G48" s="137">
        <v>0</v>
      </c>
      <c r="H48" s="169">
        <f>F48*G48</f>
        <v>0</v>
      </c>
      <c r="Q48" s="102"/>
    </row>
    <row r="49" spans="2:8" ht="15.75" customHeight="1" outlineLevel="1">
      <c r="B49" s="534">
        <v>2418</v>
      </c>
      <c r="C49" s="683" t="s">
        <v>1753</v>
      </c>
      <c r="D49" s="683"/>
      <c r="E49" s="182">
        <v>471</v>
      </c>
      <c r="F49" s="168">
        <f>E49*'Прайс-лист'!I3*(1-'Прайс-лист'!$E$3)</f>
        <v>376.8</v>
      </c>
      <c r="G49" s="137">
        <v>0</v>
      </c>
      <c r="H49" s="169">
        <f t="shared" si="2"/>
        <v>0</v>
      </c>
    </row>
    <row r="50" spans="2:8" ht="15.75" customHeight="1" outlineLevel="1">
      <c r="B50" s="534">
        <v>2319</v>
      </c>
      <c r="C50" s="683" t="s">
        <v>130</v>
      </c>
      <c r="D50" s="683"/>
      <c r="E50" s="182">
        <v>256</v>
      </c>
      <c r="F50" s="168">
        <f>E50*'Прайс-лист'!I3*(1-'Прайс-лист'!$E$3)</f>
        <v>204.8</v>
      </c>
      <c r="G50" s="137">
        <v>0</v>
      </c>
      <c r="H50" s="169">
        <f t="shared" si="2"/>
        <v>0</v>
      </c>
    </row>
    <row r="51" spans="2:8" ht="15.75" customHeight="1" outlineLevel="1">
      <c r="B51" s="538">
        <v>307401</v>
      </c>
      <c r="C51" s="677" t="s">
        <v>857</v>
      </c>
      <c r="D51" s="677"/>
      <c r="E51" s="200">
        <v>38</v>
      </c>
      <c r="F51" s="168">
        <f>E51*'Прайс-лист'!I3*(1-'Прайс-лист'!$E$3)</f>
        <v>30.400000000000002</v>
      </c>
      <c r="G51" s="230">
        <f>IF(G37*G50,1,0)</f>
        <v>0</v>
      </c>
      <c r="H51" s="169">
        <f t="shared" si="2"/>
        <v>0</v>
      </c>
    </row>
    <row r="52" spans="2:8" ht="15.75" customHeight="1" outlineLevel="1">
      <c r="B52" s="538">
        <v>2736</v>
      </c>
      <c r="C52" s="677" t="s">
        <v>1759</v>
      </c>
      <c r="D52" s="677"/>
      <c r="E52" s="200">
        <v>857</v>
      </c>
      <c r="F52" s="168">
        <f>E52*'Прайс-лист'!I3*(1-'Прайс-лист'!$E$3)</f>
        <v>685.6</v>
      </c>
      <c r="G52" s="137">
        <v>0</v>
      </c>
      <c r="H52" s="169">
        <f t="shared" si="2"/>
        <v>0</v>
      </c>
    </row>
    <row r="53" spans="2:8" ht="15.75" customHeight="1" outlineLevel="1">
      <c r="B53" s="534">
        <v>2945</v>
      </c>
      <c r="C53" s="683" t="s">
        <v>8</v>
      </c>
      <c r="D53" s="683"/>
      <c r="E53" s="182">
        <v>174</v>
      </c>
      <c r="F53" s="168">
        <f>E53*'Прайс-лист'!I3*(1-'Прайс-лист'!$E$3)</f>
        <v>139.20000000000002</v>
      </c>
      <c r="G53" s="137">
        <v>0</v>
      </c>
      <c r="H53" s="169">
        <f t="shared" si="2"/>
        <v>0</v>
      </c>
    </row>
    <row r="54" spans="2:8" ht="14.25" outlineLevel="1">
      <c r="B54" s="119">
        <v>2946</v>
      </c>
      <c r="C54" s="683" t="s">
        <v>74</v>
      </c>
      <c r="D54" s="683"/>
      <c r="E54" s="182">
        <v>213</v>
      </c>
      <c r="F54" s="168">
        <f>E54*'Прайс-лист'!I3*(1-'Прайс-лист'!$E$3)</f>
        <v>170.4</v>
      </c>
      <c r="G54" s="137">
        <v>0</v>
      </c>
      <c r="H54" s="169">
        <f t="shared" si="2"/>
        <v>0</v>
      </c>
    </row>
    <row r="55" spans="2:8" ht="15.75" customHeight="1" outlineLevel="1">
      <c r="B55" s="119">
        <v>2892</v>
      </c>
      <c r="C55" s="683" t="s">
        <v>10</v>
      </c>
      <c r="D55" s="683"/>
      <c r="E55" s="182">
        <v>510</v>
      </c>
      <c r="F55" s="168">
        <f>E55*'Прайс-лист'!I3*(1-'Прайс-лист'!$E$3)</f>
        <v>408</v>
      </c>
      <c r="G55" s="137">
        <v>0</v>
      </c>
      <c r="H55" s="169">
        <f t="shared" si="2"/>
        <v>0</v>
      </c>
    </row>
    <row r="56" spans="2:8" ht="15.75" customHeight="1" outlineLevel="1">
      <c r="B56" s="119">
        <v>2893</v>
      </c>
      <c r="C56" s="683" t="s">
        <v>1758</v>
      </c>
      <c r="D56" s="683"/>
      <c r="E56" s="182">
        <v>109</v>
      </c>
      <c r="F56" s="168">
        <f>E56*'Прайс-лист'!I3*(1-'Прайс-лист'!$E$3)</f>
        <v>87.2</v>
      </c>
      <c r="G56" s="137">
        <v>0</v>
      </c>
      <c r="H56" s="169">
        <f t="shared" si="2"/>
        <v>0</v>
      </c>
    </row>
    <row r="57" spans="2:8" ht="15.75" customHeight="1" outlineLevel="1">
      <c r="B57" s="119">
        <v>2398</v>
      </c>
      <c r="C57" s="683" t="s">
        <v>134</v>
      </c>
      <c r="D57" s="683"/>
      <c r="E57" s="182">
        <v>1121</v>
      </c>
      <c r="F57" s="168">
        <f>E57*'Прайс-лист'!I3*(1-'Прайс-лист'!$E$3)</f>
        <v>896.80000000000007</v>
      </c>
      <c r="G57" s="137">
        <v>0</v>
      </c>
      <c r="H57" s="169">
        <f t="shared" si="2"/>
        <v>0</v>
      </c>
    </row>
    <row r="58" spans="2:8" ht="15.75" customHeight="1">
      <c r="B58" s="3"/>
      <c r="C58" s="52"/>
      <c r="D58" s="52"/>
      <c r="E58" s="176"/>
      <c r="F58" s="1"/>
      <c r="G58" s="27" t="s">
        <v>11</v>
      </c>
      <c r="H58" s="170">
        <f>SUM(H26:H57)</f>
        <v>9844.8000000000011</v>
      </c>
    </row>
  </sheetData>
  <sortState ref="A38:H52">
    <sortCondition ref="A38"/>
  </sortState>
  <mergeCells count="65">
    <mergeCell ref="T2:U2"/>
    <mergeCell ref="C40:D40"/>
    <mergeCell ref="B2:H2"/>
    <mergeCell ref="B3:H3"/>
    <mergeCell ref="F9:G9"/>
    <mergeCell ref="F10:G10"/>
    <mergeCell ref="F11:G11"/>
    <mergeCell ref="F12:G12"/>
    <mergeCell ref="F14:G14"/>
    <mergeCell ref="F13:G13"/>
    <mergeCell ref="F4:G4"/>
    <mergeCell ref="F5:G5"/>
    <mergeCell ref="F6:G6"/>
    <mergeCell ref="C20:D20"/>
    <mergeCell ref="C21:D21"/>
    <mergeCell ref="F21:G21"/>
    <mergeCell ref="C22:D22"/>
    <mergeCell ref="F22:G22"/>
    <mergeCell ref="F7:G7"/>
    <mergeCell ref="F8:G8"/>
    <mergeCell ref="C14:D14"/>
    <mergeCell ref="C15:D15"/>
    <mergeCell ref="C16:D16"/>
    <mergeCell ref="F15:G15"/>
    <mergeCell ref="F16:G16"/>
    <mergeCell ref="C9:D9"/>
    <mergeCell ref="C10:D10"/>
    <mergeCell ref="C11:D11"/>
    <mergeCell ref="C12:D12"/>
    <mergeCell ref="C13:D13"/>
    <mergeCell ref="F23:G23"/>
    <mergeCell ref="B27:H27"/>
    <mergeCell ref="C23:D23"/>
    <mergeCell ref="C17:D17"/>
    <mergeCell ref="C43:D43"/>
    <mergeCell ref="C18:D18"/>
    <mergeCell ref="B42:H42"/>
    <mergeCell ref="F18:G18"/>
    <mergeCell ref="C41:D41"/>
    <mergeCell ref="F17:G17"/>
    <mergeCell ref="C28:H28"/>
    <mergeCell ref="B29:H29"/>
    <mergeCell ref="F19:G19"/>
    <mergeCell ref="F20:G20"/>
    <mergeCell ref="C26:D26"/>
    <mergeCell ref="C19:D19"/>
    <mergeCell ref="C57:D57"/>
    <mergeCell ref="C48:D48"/>
    <mergeCell ref="C44:D44"/>
    <mergeCell ref="C45:D45"/>
    <mergeCell ref="C46:D46"/>
    <mergeCell ref="C47:D47"/>
    <mergeCell ref="C49:D49"/>
    <mergeCell ref="C53:D53"/>
    <mergeCell ref="C50:D50"/>
    <mergeCell ref="C51:D51"/>
    <mergeCell ref="C54:D54"/>
    <mergeCell ref="C52:D52"/>
    <mergeCell ref="C56:D56"/>
    <mergeCell ref="C55:D55"/>
    <mergeCell ref="C4:D4"/>
    <mergeCell ref="C5:D5"/>
    <mergeCell ref="C6:D6"/>
    <mergeCell ref="C7:D7"/>
    <mergeCell ref="C8:D8"/>
  </mergeCells>
  <dataValidations count="11">
    <dataValidation type="list" allowBlank="1" showInputMessage="1" showErrorMessage="1" sqref="D53">
      <formula1>$Q$30:$Q$33</formula1>
    </dataValidation>
    <dataValidation type="list" allowBlank="1" showInputMessage="1" showErrorMessage="1" sqref="D39">
      <formula1>$S$30:$S$32</formula1>
    </dataValidation>
    <dataValidation type="list" allowBlank="1" showInputMessage="1" showErrorMessage="1" sqref="D38">
      <formula1>$R$30:$R$34</formula1>
    </dataValidation>
    <dataValidation type="list" allowBlank="1" showInputMessage="1" showErrorMessage="1" sqref="D36">
      <formula1>$P$30:$P$32</formula1>
    </dataValidation>
    <dataValidation type="list" allowBlank="1" showInputMessage="1" showErrorMessage="1" sqref="D37">
      <formula1>$Q$30:$Q$39</formula1>
    </dataValidation>
    <dataValidation type="list" showInputMessage="1" showErrorMessage="1" sqref="D33">
      <formula1>$M$30:$M$32</formula1>
    </dataValidation>
    <dataValidation type="list" allowBlank="1" showInputMessage="1" showErrorMessage="1" sqref="D35">
      <formula1>$O$30:$O$33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1">
      <formula1>$K$30:$K$35</formula1>
    </dataValidation>
    <dataValidation type="list" allowBlank="1" showInputMessage="1" showErrorMessage="1" sqref="D30">
      <formula1>$J$30:$J$37</formula1>
    </dataValidation>
    <dataValidation type="list" allowBlank="1" showInputMessage="1" showErrorMessage="1" sqref="D32">
      <formula1>$L$30:$L$36</formula1>
    </dataValidation>
  </dataValidations>
  <hyperlinks>
    <hyperlink ref="T2:U2" location="'Прайс-лист'!A1" display="на главную"/>
  </hyperlinks>
  <pageMargins left="0.23622047244094491" right="0.23622047244094491" top="0.37" bottom="0.17" header="0.31496062992125984" footer="0.31496062992125984"/>
  <pageSetup paperSize="9" scale="6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B2:V59"/>
  <sheetViews>
    <sheetView showGridLines="0" zoomScaleNormal="100" workbookViewId="0">
      <pane ySplit="2" topLeftCell="A3" activePane="bottomLeft" state="frozen"/>
      <selection pane="bottomLeft" activeCell="G52" sqref="G52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8.7109375" style="50" customWidth="1"/>
    <col min="10" max="15" width="15.7109375" style="50" hidden="1" customWidth="1" outlineLevel="1"/>
    <col min="16" max="18" width="15.7109375" style="112" hidden="1" customWidth="1" outlineLevel="1"/>
    <col min="19" max="19" width="9.140625" style="50" collapsed="1"/>
    <col min="20" max="16384" width="9.140625" style="50"/>
  </cols>
  <sheetData>
    <row r="2" spans="2:20" ht="15.75" customHeight="1">
      <c r="B2" s="680" t="s">
        <v>2032</v>
      </c>
      <c r="C2" s="680"/>
      <c r="D2" s="680"/>
      <c r="E2" s="680"/>
      <c r="F2" s="680"/>
      <c r="G2" s="680"/>
      <c r="H2" s="680"/>
      <c r="S2" s="679" t="s">
        <v>1986</v>
      </c>
      <c r="T2" s="679"/>
    </row>
    <row r="3" spans="2:20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20" ht="15.75" hidden="1" customHeight="1" outlineLevel="1">
      <c r="B4" s="456"/>
      <c r="C4" s="677" t="s">
        <v>20</v>
      </c>
      <c r="D4" s="677"/>
      <c r="E4" s="78"/>
      <c r="F4" s="678">
        <v>420</v>
      </c>
      <c r="G4" s="678"/>
      <c r="H4" s="73"/>
    </row>
    <row r="5" spans="2:20" ht="15.75" hidden="1" customHeight="1" outlineLevel="1">
      <c r="B5" s="456"/>
      <c r="C5" s="677" t="s">
        <v>21</v>
      </c>
      <c r="D5" s="677"/>
      <c r="E5" s="78"/>
      <c r="F5" s="678">
        <v>290</v>
      </c>
      <c r="G5" s="678"/>
      <c r="H5" s="73"/>
    </row>
    <row r="6" spans="2:20" ht="15.75" hidden="1" customHeight="1" outlineLevel="1">
      <c r="B6" s="456"/>
      <c r="C6" s="677" t="s">
        <v>22</v>
      </c>
      <c r="D6" s="677"/>
      <c r="E6" s="78"/>
      <c r="F6" s="678">
        <v>200</v>
      </c>
      <c r="G6" s="678"/>
      <c r="H6" s="73"/>
    </row>
    <row r="7" spans="2:20" ht="15.75" hidden="1" customHeight="1" outlineLevel="1">
      <c r="B7" s="456"/>
      <c r="C7" s="677" t="s">
        <v>23</v>
      </c>
      <c r="D7" s="677"/>
      <c r="E7" s="78"/>
      <c r="F7" s="678">
        <v>105</v>
      </c>
      <c r="G7" s="678"/>
      <c r="H7" s="73"/>
    </row>
    <row r="8" spans="2:20" ht="15.75" hidden="1" customHeight="1" outlineLevel="1">
      <c r="B8" s="456"/>
      <c r="C8" s="677" t="s">
        <v>24</v>
      </c>
      <c r="D8" s="677"/>
      <c r="E8" s="78"/>
      <c r="F8" s="678">
        <v>48</v>
      </c>
      <c r="G8" s="678"/>
      <c r="H8" s="73"/>
    </row>
    <row r="9" spans="2:20" ht="15.75" hidden="1" customHeight="1" outlineLevel="1">
      <c r="B9" s="456"/>
      <c r="C9" s="677" t="s">
        <v>40</v>
      </c>
      <c r="D9" s="677"/>
      <c r="E9" s="78"/>
      <c r="F9" s="678">
        <v>255</v>
      </c>
      <c r="G9" s="678"/>
      <c r="H9" s="73"/>
    </row>
    <row r="10" spans="2:20" ht="15.75" hidden="1" customHeight="1" outlineLevel="1">
      <c r="B10" s="456"/>
      <c r="C10" s="677" t="s">
        <v>25</v>
      </c>
      <c r="D10" s="677"/>
      <c r="E10" s="78"/>
      <c r="F10" s="678">
        <v>800</v>
      </c>
      <c r="G10" s="678"/>
      <c r="H10" s="73"/>
    </row>
    <row r="11" spans="2:20" ht="15.75" hidden="1" customHeight="1" outlineLevel="1">
      <c r="B11" s="456"/>
      <c r="C11" s="677" t="s">
        <v>26</v>
      </c>
      <c r="D11" s="677"/>
      <c r="E11" s="78"/>
      <c r="F11" s="678">
        <v>6</v>
      </c>
      <c r="G11" s="678"/>
      <c r="H11" s="73"/>
    </row>
    <row r="12" spans="2:20" ht="15.75" hidden="1" customHeight="1" outlineLevel="1">
      <c r="B12" s="456"/>
      <c r="C12" s="677" t="s">
        <v>27</v>
      </c>
      <c r="D12" s="677"/>
      <c r="E12" s="78"/>
      <c r="F12" s="678">
        <v>4</v>
      </c>
      <c r="G12" s="678"/>
      <c r="H12" s="73"/>
    </row>
    <row r="13" spans="2:20" ht="15.75" hidden="1" customHeight="1" outlineLevel="1">
      <c r="B13" s="456"/>
      <c r="C13" s="677" t="s">
        <v>28</v>
      </c>
      <c r="D13" s="677"/>
      <c r="E13" s="78"/>
      <c r="F13" s="678">
        <v>40</v>
      </c>
      <c r="G13" s="678"/>
      <c r="H13" s="73"/>
    </row>
    <row r="14" spans="2:20" ht="15.75" hidden="1" customHeight="1" outlineLevel="1">
      <c r="B14" s="456"/>
      <c r="C14" s="677" t="s">
        <v>29</v>
      </c>
      <c r="D14" s="677"/>
      <c r="E14" s="78"/>
      <c r="F14" s="678">
        <v>60</v>
      </c>
      <c r="G14" s="678"/>
      <c r="H14" s="73"/>
    </row>
    <row r="15" spans="2:20" ht="15.75" hidden="1" customHeight="1" outlineLevel="1">
      <c r="B15" s="456"/>
      <c r="C15" s="677" t="s">
        <v>30</v>
      </c>
      <c r="D15" s="677"/>
      <c r="E15" s="78"/>
      <c r="F15" s="678">
        <v>120</v>
      </c>
      <c r="G15" s="678"/>
      <c r="H15" s="73"/>
    </row>
    <row r="16" spans="2:20" ht="15.75" hidden="1" customHeight="1" outlineLevel="1">
      <c r="B16" s="456"/>
      <c r="C16" s="677" t="s">
        <v>31</v>
      </c>
      <c r="D16" s="677"/>
      <c r="E16" s="78"/>
      <c r="F16" s="678">
        <v>508</v>
      </c>
      <c r="G16" s="678"/>
      <c r="H16" s="73"/>
    </row>
    <row r="17" spans="2:19" ht="15.75" hidden="1" customHeight="1" outlineLevel="1">
      <c r="B17" s="456"/>
      <c r="C17" s="677" t="s">
        <v>32</v>
      </c>
      <c r="D17" s="677"/>
      <c r="E17" s="78"/>
      <c r="F17" s="678" t="s">
        <v>205</v>
      </c>
      <c r="G17" s="678"/>
      <c r="H17" s="73"/>
    </row>
    <row r="18" spans="2:19" ht="15.75" hidden="1" customHeight="1" outlineLevel="1">
      <c r="B18" s="456"/>
      <c r="C18" s="677" t="s">
        <v>34</v>
      </c>
      <c r="D18" s="677"/>
      <c r="E18" s="78"/>
      <c r="F18" s="678" t="s">
        <v>35</v>
      </c>
      <c r="G18" s="678"/>
      <c r="H18" s="73"/>
    </row>
    <row r="19" spans="2:19" ht="15.75" hidden="1" customHeight="1" outlineLevel="1">
      <c r="B19" s="456"/>
      <c r="C19" s="677" t="s">
        <v>41</v>
      </c>
      <c r="D19" s="677"/>
      <c r="E19" s="78"/>
      <c r="F19" s="678" t="s">
        <v>53</v>
      </c>
      <c r="G19" s="678"/>
      <c r="H19" s="73"/>
    </row>
    <row r="20" spans="2:19" ht="15.75" hidden="1" customHeight="1" outlineLevel="1">
      <c r="B20" s="456"/>
      <c r="C20" s="682" t="s">
        <v>183</v>
      </c>
      <c r="D20" s="682"/>
      <c r="E20" s="78"/>
      <c r="F20" s="678" t="s">
        <v>2064</v>
      </c>
      <c r="G20" s="678"/>
      <c r="H20" s="73"/>
    </row>
    <row r="21" spans="2:19" ht="15.75" hidden="1" customHeight="1" outlineLevel="1">
      <c r="B21" s="456"/>
      <c r="C21" s="682" t="s">
        <v>184</v>
      </c>
      <c r="D21" s="682"/>
      <c r="E21" s="78"/>
      <c r="F21" s="678" t="s">
        <v>2065</v>
      </c>
      <c r="G21" s="678"/>
      <c r="H21" s="73"/>
    </row>
    <row r="22" spans="2:19" ht="15.75" hidden="1" customHeight="1" outlineLevel="1">
      <c r="B22" s="456"/>
      <c r="C22" s="682" t="s">
        <v>39</v>
      </c>
      <c r="D22" s="682"/>
      <c r="E22" s="78"/>
      <c r="F22" s="678">
        <v>325</v>
      </c>
      <c r="G22" s="678"/>
      <c r="H22" s="73"/>
    </row>
    <row r="23" spans="2:19" ht="15.75" customHeight="1" collapsed="1">
      <c r="B23" s="69"/>
      <c r="C23" s="70"/>
      <c r="D23" s="70"/>
      <c r="E23" s="178"/>
      <c r="F23" s="70"/>
      <c r="G23" s="70"/>
      <c r="H23" s="71"/>
    </row>
    <row r="24" spans="2:19" ht="15.75" customHeight="1" outlineLevel="1">
      <c r="B24" s="64" t="s">
        <v>43</v>
      </c>
      <c r="C24" s="213" t="s">
        <v>48</v>
      </c>
      <c r="D24" s="213"/>
      <c r="E24" s="175" t="s">
        <v>1</v>
      </c>
      <c r="F24" s="213" t="s">
        <v>1</v>
      </c>
      <c r="G24" s="213" t="s">
        <v>44</v>
      </c>
      <c r="H24" s="65" t="s">
        <v>45</v>
      </c>
    </row>
    <row r="25" spans="2:19" ht="15.75" customHeight="1" outlineLevel="1">
      <c r="B25" s="455">
        <v>1800</v>
      </c>
      <c r="C25" s="677" t="s">
        <v>173</v>
      </c>
      <c r="D25" s="677"/>
      <c r="E25" s="165">
        <v>8509</v>
      </c>
      <c r="F25" s="168">
        <f>E25*'Прайс-лист'!I3*(1-'Прайс-лист'!$E$3)</f>
        <v>6807.2000000000007</v>
      </c>
      <c r="G25" s="455"/>
      <c r="H25" s="169">
        <f>F25</f>
        <v>6807.2000000000007</v>
      </c>
    </row>
    <row r="26" spans="2:19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9" ht="368.25" hidden="1" customHeight="1" outlineLevel="2">
      <c r="B27" s="455"/>
      <c r="C27" s="685" t="s">
        <v>2050</v>
      </c>
      <c r="D27" s="685"/>
      <c r="E27" s="685"/>
      <c r="F27" s="685"/>
      <c r="G27" s="685"/>
      <c r="H27" s="685"/>
    </row>
    <row r="28" spans="2:19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</row>
    <row r="29" spans="2:19" ht="15.75" customHeight="1" outlineLevel="1">
      <c r="B29" s="452">
        <v>2480</v>
      </c>
      <c r="C29" s="453" t="s">
        <v>5</v>
      </c>
      <c r="D29" s="100" t="s">
        <v>840</v>
      </c>
      <c r="E29" s="173">
        <v>412</v>
      </c>
      <c r="F29" s="168">
        <f>E29*'Прайс-лист'!I3*(1-'Прайс-лист'!$E$3)</f>
        <v>329.6</v>
      </c>
      <c r="G29" s="137">
        <v>0</v>
      </c>
      <c r="H29" s="169">
        <f t="shared" ref="H29:H39" si="0">F29*G29</f>
        <v>0</v>
      </c>
      <c r="J29" s="235" t="s">
        <v>840</v>
      </c>
      <c r="K29" s="235" t="s">
        <v>840</v>
      </c>
      <c r="L29" s="235" t="s">
        <v>840</v>
      </c>
      <c r="M29" s="235" t="s">
        <v>840</v>
      </c>
      <c r="N29" s="235" t="s">
        <v>840</v>
      </c>
      <c r="O29" s="235" t="s">
        <v>840</v>
      </c>
      <c r="P29" s="235" t="s">
        <v>1983</v>
      </c>
      <c r="Q29" s="235" t="s">
        <v>840</v>
      </c>
      <c r="R29" s="235" t="s">
        <v>840</v>
      </c>
      <c r="S29" s="50" t="s">
        <v>1892</v>
      </c>
    </row>
    <row r="30" spans="2:19" ht="15.75" customHeight="1" outlineLevel="1">
      <c r="B30" s="532"/>
      <c r="C30" s="535" t="s">
        <v>2165</v>
      </c>
      <c r="D30" s="537" t="s">
        <v>840</v>
      </c>
      <c r="E30" s="200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si="0"/>
        <v>0</v>
      </c>
      <c r="J30" s="237" t="s">
        <v>1762</v>
      </c>
      <c r="K30" s="240" t="s">
        <v>2164</v>
      </c>
      <c r="L30" s="235" t="s">
        <v>1764</v>
      </c>
      <c r="M30" s="240" t="s">
        <v>2147</v>
      </c>
      <c r="N30" s="240" t="s">
        <v>2150</v>
      </c>
      <c r="O30" s="396" t="s">
        <v>1973</v>
      </c>
      <c r="P30" s="396" t="s">
        <v>1975</v>
      </c>
      <c r="Q30" s="237" t="s">
        <v>1765</v>
      </c>
      <c r="R30" s="240" t="s">
        <v>1956</v>
      </c>
      <c r="S30" s="50" t="s">
        <v>1892</v>
      </c>
    </row>
    <row r="31" spans="2:19" ht="15.75" customHeight="1" outlineLevel="1">
      <c r="B31" s="538">
        <v>2120</v>
      </c>
      <c r="C31" s="535" t="s">
        <v>2169</v>
      </c>
      <c r="D31" s="537" t="s">
        <v>840</v>
      </c>
      <c r="E31" s="200">
        <v>151</v>
      </c>
      <c r="F31" s="168">
        <f>E31*'Прайс-лист'!I3*(1-'Прайс-лист'!$E$3)</f>
        <v>120.80000000000001</v>
      </c>
      <c r="G31" s="137">
        <v>0</v>
      </c>
      <c r="H31" s="168">
        <f t="shared" si="0"/>
        <v>0</v>
      </c>
      <c r="J31" s="237" t="s">
        <v>1939</v>
      </c>
      <c r="K31" s="235" t="s">
        <v>2161</v>
      </c>
      <c r="L31" s="237" t="s">
        <v>1762</v>
      </c>
      <c r="M31" s="237" t="s">
        <v>2148</v>
      </c>
      <c r="N31" s="237" t="s">
        <v>2151</v>
      </c>
      <c r="O31" s="396" t="s">
        <v>1974</v>
      </c>
      <c r="P31" s="396" t="s">
        <v>1976</v>
      </c>
      <c r="Q31" s="237" t="s">
        <v>1766</v>
      </c>
      <c r="R31" s="235" t="s">
        <v>1955</v>
      </c>
      <c r="S31" s="50" t="s">
        <v>1892</v>
      </c>
    </row>
    <row r="32" spans="2:19" ht="15.75" customHeight="1" outlineLevel="1">
      <c r="B32" s="538"/>
      <c r="C32" s="535" t="s">
        <v>2176</v>
      </c>
      <c r="D32" s="537" t="s">
        <v>840</v>
      </c>
      <c r="E32" s="200">
        <v>2105</v>
      </c>
      <c r="F32" s="168">
        <f>E32*'Прайс-лист'!I3*(1-'Прайс-лист'!$E$3)</f>
        <v>1684</v>
      </c>
      <c r="G32" s="137">
        <v>0</v>
      </c>
      <c r="H32" s="169">
        <f t="shared" si="0"/>
        <v>0</v>
      </c>
      <c r="J32" s="237" t="s">
        <v>1938</v>
      </c>
      <c r="K32" s="243" t="s">
        <v>2162</v>
      </c>
      <c r="L32" s="236"/>
      <c r="M32" s="237" t="s">
        <v>2149</v>
      </c>
      <c r="N32" s="237" t="s">
        <v>2152</v>
      </c>
      <c r="O32" s="373"/>
      <c r="P32" s="396" t="s">
        <v>1977</v>
      </c>
      <c r="Q32" s="237" t="s">
        <v>1767</v>
      </c>
      <c r="R32" s="237"/>
      <c r="S32" s="50" t="s">
        <v>1892</v>
      </c>
    </row>
    <row r="33" spans="2:19" ht="15.75" customHeight="1" outlineLevel="1">
      <c r="B33" s="538"/>
      <c r="C33" s="535" t="s">
        <v>2175</v>
      </c>
      <c r="D33" s="537" t="s">
        <v>840</v>
      </c>
      <c r="E33" s="200">
        <v>2888</v>
      </c>
      <c r="F33" s="168">
        <f>E33*'Прайс-лист'!I3*(1-'Прайс-лист'!$E$3)</f>
        <v>2310.4</v>
      </c>
      <c r="G33" s="137">
        <v>0</v>
      </c>
      <c r="H33" s="169">
        <f t="shared" si="0"/>
        <v>0</v>
      </c>
      <c r="J33" s="240" t="s">
        <v>1763</v>
      </c>
      <c r="K33" s="236" t="s">
        <v>2163</v>
      </c>
      <c r="L33" s="243" t="s">
        <v>1892</v>
      </c>
      <c r="M33" s="243"/>
      <c r="N33" s="243"/>
      <c r="O33" s="237"/>
      <c r="P33" s="396" t="s">
        <v>1978</v>
      </c>
      <c r="Q33" s="240" t="s">
        <v>2082</v>
      </c>
      <c r="R33" s="237"/>
      <c r="S33" s="50" t="s">
        <v>1892</v>
      </c>
    </row>
    <row r="34" spans="2:19" ht="15.75" customHeight="1" outlineLevel="1">
      <c r="B34" s="538">
        <v>2004</v>
      </c>
      <c r="C34" s="535" t="s">
        <v>842</v>
      </c>
      <c r="D34" s="537" t="s">
        <v>840</v>
      </c>
      <c r="E34" s="173">
        <v>0</v>
      </c>
      <c r="F34" s="168">
        <f>E34*'Прайс-лист'!I3*(1-'Прайс-лист'!$E$3)</f>
        <v>0</v>
      </c>
      <c r="G34" s="137">
        <v>0</v>
      </c>
      <c r="H34" s="169">
        <f t="shared" si="0"/>
        <v>0</v>
      </c>
      <c r="J34" s="240" t="s">
        <v>1764</v>
      </c>
      <c r="K34" s="506" t="s">
        <v>1777</v>
      </c>
      <c r="L34" s="243"/>
      <c r="M34" s="243"/>
      <c r="N34" s="243"/>
      <c r="O34" s="239"/>
      <c r="P34" s="396" t="s">
        <v>1979</v>
      </c>
      <c r="Q34" s="50"/>
      <c r="R34" s="240"/>
    </row>
    <row r="35" spans="2:19" ht="15.75" customHeight="1" outlineLevel="1">
      <c r="B35" s="452">
        <v>3082</v>
      </c>
      <c r="C35" s="450" t="s">
        <v>1982</v>
      </c>
      <c r="D35" s="451" t="s">
        <v>1983</v>
      </c>
      <c r="E35" s="173">
        <v>126</v>
      </c>
      <c r="F35" s="168">
        <f>E35*'Прайс-лист'!I3*(1-'Прайс-лист'!$E$3)</f>
        <v>100.80000000000001</v>
      </c>
      <c r="G35" s="137">
        <v>0</v>
      </c>
      <c r="H35" s="169">
        <f t="shared" si="0"/>
        <v>0</v>
      </c>
      <c r="K35" s="506" t="s">
        <v>2166</v>
      </c>
      <c r="L35" s="240"/>
      <c r="M35" s="240"/>
      <c r="N35" s="240"/>
      <c r="O35" s="238"/>
      <c r="P35" s="396" t="s">
        <v>1980</v>
      </c>
      <c r="Q35" s="50"/>
      <c r="R35" s="102"/>
    </row>
    <row r="36" spans="2:19" ht="15.75" customHeight="1" outlineLevel="1">
      <c r="B36" s="452">
        <v>3507</v>
      </c>
      <c r="C36" s="453" t="s">
        <v>1760</v>
      </c>
      <c r="D36" s="100" t="s">
        <v>840</v>
      </c>
      <c r="E36" s="173">
        <v>403</v>
      </c>
      <c r="F36" s="168">
        <f>E36*'Прайс-лист'!I3*(1-'Прайс-лист'!$E$3)</f>
        <v>322.40000000000003</v>
      </c>
      <c r="G36" s="137">
        <v>0</v>
      </c>
      <c r="H36" s="169">
        <f t="shared" si="0"/>
        <v>0</v>
      </c>
      <c r="O36" s="238"/>
      <c r="P36" s="396" t="s">
        <v>1981</v>
      </c>
      <c r="Q36" s="241"/>
      <c r="R36" s="102"/>
    </row>
    <row r="37" spans="2:19" ht="15.75" customHeight="1" outlineLevel="1">
      <c r="B37" s="449" t="s">
        <v>1951</v>
      </c>
      <c r="C37" s="454" t="s">
        <v>1954</v>
      </c>
      <c r="D37" s="100" t="s">
        <v>840</v>
      </c>
      <c r="E37" s="200">
        <v>0</v>
      </c>
      <c r="F37" s="168">
        <f>E37*'Прайс-лист'!I3*(1-'Прайс-лист'!$E$3)</f>
        <v>0</v>
      </c>
      <c r="G37" s="137">
        <v>0</v>
      </c>
      <c r="H37" s="169">
        <f t="shared" si="0"/>
        <v>0</v>
      </c>
      <c r="P37" s="238"/>
      <c r="Q37" s="50"/>
      <c r="R37" s="50"/>
    </row>
    <row r="38" spans="2:19" ht="15.75" customHeight="1" outlineLevel="1">
      <c r="B38" s="449">
        <v>2143</v>
      </c>
      <c r="C38" s="683" t="s">
        <v>1931</v>
      </c>
      <c r="D38" s="683"/>
      <c r="E38" s="200">
        <v>205</v>
      </c>
      <c r="F38" s="171">
        <f>E38*'Прайс-лист'!I3*(1-'Прайс-лист'!$E$3)</f>
        <v>164</v>
      </c>
      <c r="G38" s="137">
        <v>0</v>
      </c>
      <c r="H38" s="169">
        <f t="shared" si="0"/>
        <v>0</v>
      </c>
      <c r="O38" s="143"/>
      <c r="P38" s="143"/>
      <c r="Q38" s="50"/>
      <c r="R38" s="50"/>
    </row>
    <row r="39" spans="2:19" ht="15.75" customHeight="1" outlineLevel="1">
      <c r="B39" s="452">
        <v>2561</v>
      </c>
      <c r="C39" s="677" t="s">
        <v>2104</v>
      </c>
      <c r="D39" s="677"/>
      <c r="E39" s="200">
        <v>117</v>
      </c>
      <c r="F39" s="168">
        <f>E39*'Прайс-лист'!I3*(1-'Прайс-лист'!$E$3)</f>
        <v>93.600000000000009</v>
      </c>
      <c r="G39" s="137">
        <v>0</v>
      </c>
      <c r="H39" s="169">
        <f t="shared" si="0"/>
        <v>0</v>
      </c>
      <c r="P39" s="101"/>
      <c r="Q39" s="101"/>
    </row>
    <row r="40" spans="2:19" ht="15.75" customHeight="1" outlineLevel="1">
      <c r="B40" s="684" t="s">
        <v>6</v>
      </c>
      <c r="C40" s="684"/>
      <c r="D40" s="684"/>
      <c r="E40" s="684"/>
      <c r="F40" s="684"/>
      <c r="G40" s="684"/>
      <c r="H40" s="684"/>
      <c r="P40" s="103"/>
    </row>
    <row r="41" spans="2:19" ht="15.75" customHeight="1" outlineLevel="1">
      <c r="B41" s="449">
        <v>414601</v>
      </c>
      <c r="C41" s="683" t="s">
        <v>1950</v>
      </c>
      <c r="D41" s="683"/>
      <c r="E41" s="182">
        <v>71</v>
      </c>
      <c r="F41" s="168">
        <f>E41*'Прайс-лист'!I3*(1-'Прайс-лист'!$E$3)</f>
        <v>56.800000000000004</v>
      </c>
      <c r="G41" s="137">
        <v>0</v>
      </c>
      <c r="H41" s="169">
        <f>F41*G41</f>
        <v>0</v>
      </c>
      <c r="P41" s="103"/>
    </row>
    <row r="42" spans="2:19" ht="15.75" customHeight="1" outlineLevel="1">
      <c r="B42" s="449">
        <v>2529</v>
      </c>
      <c r="C42" s="683" t="s">
        <v>2664</v>
      </c>
      <c r="D42" s="683"/>
      <c r="E42" s="182">
        <v>355</v>
      </c>
      <c r="F42" s="168">
        <f>E42*'Прайс-лист'!I3*(1-'Прайс-лист'!$E$3)</f>
        <v>284</v>
      </c>
      <c r="G42" s="137">
        <v>0</v>
      </c>
      <c r="H42" s="169">
        <f>F42*G42</f>
        <v>0</v>
      </c>
      <c r="P42" s="103"/>
    </row>
    <row r="43" spans="2:19" ht="15.75" customHeight="1" outlineLevel="1">
      <c r="B43" s="449">
        <v>2515</v>
      </c>
      <c r="C43" s="683" t="s">
        <v>114</v>
      </c>
      <c r="D43" s="683"/>
      <c r="E43" s="179">
        <v>241</v>
      </c>
      <c r="F43" s="168">
        <f>E43*'Прайс-лист'!I3*(1-'Прайс-лист'!$E$3)</f>
        <v>192.8</v>
      </c>
      <c r="G43" s="137">
        <v>0</v>
      </c>
      <c r="H43" s="169">
        <f>F43*G43</f>
        <v>0</v>
      </c>
    </row>
    <row r="44" spans="2:19" ht="15.75" customHeight="1" outlineLevel="1">
      <c r="B44" s="449">
        <v>2707</v>
      </c>
      <c r="C44" s="683" t="s">
        <v>2033</v>
      </c>
      <c r="D44" s="683"/>
      <c r="E44" s="179">
        <v>577</v>
      </c>
      <c r="F44" s="168">
        <f>E44*'Прайс-лист'!I3*(1-'Прайс-лист'!$E$3)</f>
        <v>461.6</v>
      </c>
      <c r="G44" s="137">
        <v>0</v>
      </c>
      <c r="H44" s="169">
        <f t="shared" ref="H44:H54" si="1">F44*G44</f>
        <v>0</v>
      </c>
    </row>
    <row r="45" spans="2:19" ht="15.75" customHeight="1" outlineLevel="1">
      <c r="B45" s="449">
        <v>2602</v>
      </c>
      <c r="C45" s="683" t="s">
        <v>125</v>
      </c>
      <c r="D45" s="683"/>
      <c r="E45" s="179">
        <v>810</v>
      </c>
      <c r="F45" s="168">
        <f>E45*'Прайс-лист'!I3*(1-'Прайс-лист'!$E$3)</f>
        <v>648</v>
      </c>
      <c r="G45" s="137">
        <v>0</v>
      </c>
      <c r="H45" s="169">
        <f t="shared" si="1"/>
        <v>0</v>
      </c>
    </row>
    <row r="46" spans="2:19" ht="15.75" customHeight="1" outlineLevel="1">
      <c r="B46" s="449">
        <v>2601</v>
      </c>
      <c r="C46" s="683" t="s">
        <v>97</v>
      </c>
      <c r="D46" s="683"/>
      <c r="E46" s="179">
        <v>101</v>
      </c>
      <c r="F46" s="168">
        <f>E46*'Прайс-лист'!I3*(1-'Прайс-лист'!$E$3)</f>
        <v>80.800000000000011</v>
      </c>
      <c r="G46" s="137">
        <v>0</v>
      </c>
      <c r="H46" s="169">
        <f>F46*G46</f>
        <v>0</v>
      </c>
    </row>
    <row r="47" spans="2:19" ht="15.75" customHeight="1" outlineLevel="1">
      <c r="B47" s="449">
        <v>2318</v>
      </c>
      <c r="C47" s="683" t="s">
        <v>130</v>
      </c>
      <c r="D47" s="683"/>
      <c r="E47" s="179">
        <v>247</v>
      </c>
      <c r="F47" s="168">
        <f>E47*'Прайс-лист'!I3*(1-'Прайс-лист'!$E$3)</f>
        <v>197.60000000000002</v>
      </c>
      <c r="G47" s="137">
        <v>0</v>
      </c>
      <c r="H47" s="169">
        <f>F47*G47</f>
        <v>0</v>
      </c>
    </row>
    <row r="48" spans="2:19" ht="15.75" customHeight="1" outlineLevel="1">
      <c r="B48" s="538">
        <v>308301</v>
      </c>
      <c r="C48" s="677" t="s">
        <v>857</v>
      </c>
      <c r="D48" s="677"/>
      <c r="E48" s="173">
        <v>30</v>
      </c>
      <c r="F48" s="168">
        <f>E48*'Прайс-лист'!I3*(1-'Прайс-лист'!$E$3)</f>
        <v>24</v>
      </c>
      <c r="G48" s="452">
        <f>IF(G35*G47,1,0)</f>
        <v>0</v>
      </c>
      <c r="H48" s="169">
        <f t="shared" si="1"/>
        <v>0</v>
      </c>
    </row>
    <row r="49" spans="2:22" ht="15.75" customHeight="1" outlineLevel="1">
      <c r="B49" s="534">
        <v>2967</v>
      </c>
      <c r="C49" s="683" t="s">
        <v>8</v>
      </c>
      <c r="D49" s="683"/>
      <c r="E49" s="179">
        <v>143</v>
      </c>
      <c r="F49" s="168">
        <f>E49*'Прайс-лист'!I3*(1-'Прайс-лист'!$E$3)</f>
        <v>114.4</v>
      </c>
      <c r="G49" s="137">
        <v>0</v>
      </c>
      <c r="H49" s="169">
        <f t="shared" si="1"/>
        <v>0</v>
      </c>
    </row>
    <row r="50" spans="2:22" ht="15.75" customHeight="1" outlineLevel="1">
      <c r="B50" s="449">
        <v>2968</v>
      </c>
      <c r="C50" s="683" t="s">
        <v>9</v>
      </c>
      <c r="D50" s="683"/>
      <c r="E50" s="179">
        <v>177</v>
      </c>
      <c r="F50" s="168">
        <f>E50*'Прайс-лист'!I3*(1-'Прайс-лист'!$E$3)</f>
        <v>141.6</v>
      </c>
      <c r="G50" s="137">
        <v>0</v>
      </c>
      <c r="H50" s="169">
        <f t="shared" si="1"/>
        <v>0</v>
      </c>
    </row>
    <row r="51" spans="2:22" ht="15.75" customHeight="1" outlineLevel="1">
      <c r="B51" s="449">
        <v>7004</v>
      </c>
      <c r="C51" s="683" t="s">
        <v>10</v>
      </c>
      <c r="D51" s="683"/>
      <c r="E51" s="179">
        <v>417</v>
      </c>
      <c r="F51" s="168">
        <f>E51*'Прайс-лист'!I3*(1-'Прайс-лист'!$E$3)</f>
        <v>333.6</v>
      </c>
      <c r="G51" s="137">
        <v>0</v>
      </c>
      <c r="H51" s="169">
        <f t="shared" si="1"/>
        <v>0</v>
      </c>
    </row>
    <row r="52" spans="2:22" ht="15.75" customHeight="1" outlineLevel="1">
      <c r="B52" s="449">
        <v>7005</v>
      </c>
      <c r="C52" s="683" t="s">
        <v>2034</v>
      </c>
      <c r="D52" s="683"/>
      <c r="E52" s="179">
        <v>99</v>
      </c>
      <c r="F52" s="168">
        <f>E52*'Прайс-лист'!I3*(1-'Прайс-лист'!$E$3)</f>
        <v>79.2</v>
      </c>
      <c r="G52" s="137">
        <v>0</v>
      </c>
      <c r="H52" s="169">
        <f t="shared" si="1"/>
        <v>0</v>
      </c>
    </row>
    <row r="53" spans="2:22" ht="15.75" customHeight="1" outlineLevel="1">
      <c r="B53" s="449">
        <v>2391</v>
      </c>
      <c r="C53" s="683" t="s">
        <v>69</v>
      </c>
      <c r="D53" s="683"/>
      <c r="E53" s="179">
        <v>530</v>
      </c>
      <c r="F53" s="168">
        <f>E53*'Прайс-лист'!I3*(1-'Прайс-лист'!$E$3)</f>
        <v>424</v>
      </c>
      <c r="G53" s="137">
        <v>0</v>
      </c>
      <c r="H53" s="169">
        <f t="shared" si="1"/>
        <v>0</v>
      </c>
    </row>
    <row r="54" spans="2:22" ht="15.75" customHeight="1" outlineLevel="1">
      <c r="B54" s="449">
        <v>2396</v>
      </c>
      <c r="C54" s="683" t="s">
        <v>70</v>
      </c>
      <c r="D54" s="683"/>
      <c r="E54" s="179">
        <v>710</v>
      </c>
      <c r="F54" s="168">
        <f>E54*'Прайс-лист'!I3*(1-'Прайс-лист'!$E$3)</f>
        <v>568</v>
      </c>
      <c r="G54" s="137">
        <v>0</v>
      </c>
      <c r="H54" s="169">
        <f t="shared" si="1"/>
        <v>0</v>
      </c>
    </row>
    <row r="55" spans="2:22" ht="15.75" customHeight="1">
      <c r="B55" s="3"/>
      <c r="C55" s="52"/>
      <c r="D55" s="52"/>
      <c r="E55" s="176"/>
      <c r="F55" s="1"/>
      <c r="G55" s="27" t="s">
        <v>11</v>
      </c>
      <c r="H55" s="170">
        <f>SUM(H25:H54)</f>
        <v>6807.2000000000007</v>
      </c>
    </row>
    <row r="59" spans="2:22" ht="15.75" customHeight="1">
      <c r="V59" s="50" t="s">
        <v>1892</v>
      </c>
    </row>
  </sheetData>
  <mergeCells count="62">
    <mergeCell ref="C5:D5"/>
    <mergeCell ref="F5:G5"/>
    <mergeCell ref="B2:H2"/>
    <mergeCell ref="S2:T2"/>
    <mergeCell ref="B3:H3"/>
    <mergeCell ref="C4:D4"/>
    <mergeCell ref="F4:G4"/>
    <mergeCell ref="C6:D6"/>
    <mergeCell ref="F6:G6"/>
    <mergeCell ref="C7:D7"/>
    <mergeCell ref="F7:G7"/>
    <mergeCell ref="C8:D8"/>
    <mergeCell ref="F8:G8"/>
    <mergeCell ref="C9:D9"/>
    <mergeCell ref="F9:G9"/>
    <mergeCell ref="C10:D10"/>
    <mergeCell ref="F10:G10"/>
    <mergeCell ref="C11:D11"/>
    <mergeCell ref="F11:G11"/>
    <mergeCell ref="C12:D12"/>
    <mergeCell ref="F12:G12"/>
    <mergeCell ref="C13:D13"/>
    <mergeCell ref="F13:G13"/>
    <mergeCell ref="C14:D14"/>
    <mergeCell ref="F14:G14"/>
    <mergeCell ref="C15:D15"/>
    <mergeCell ref="F15:G15"/>
    <mergeCell ref="C16:D16"/>
    <mergeCell ref="F16:G16"/>
    <mergeCell ref="C17:D17"/>
    <mergeCell ref="F17:G17"/>
    <mergeCell ref="C18:D18"/>
    <mergeCell ref="F18:G18"/>
    <mergeCell ref="C19:D19"/>
    <mergeCell ref="F19:G19"/>
    <mergeCell ref="C20:D20"/>
    <mergeCell ref="F20:G20"/>
    <mergeCell ref="C41:D41"/>
    <mergeCell ref="C21:D21"/>
    <mergeCell ref="F21:G21"/>
    <mergeCell ref="C22:D22"/>
    <mergeCell ref="F22:G22"/>
    <mergeCell ref="C25:D25"/>
    <mergeCell ref="B26:H26"/>
    <mergeCell ref="C27:H27"/>
    <mergeCell ref="B28:H28"/>
    <mergeCell ref="C38:D38"/>
    <mergeCell ref="C39:D39"/>
    <mergeCell ref="B40:H40"/>
    <mergeCell ref="C54:D54"/>
    <mergeCell ref="C42:D42"/>
    <mergeCell ref="C43:D43"/>
    <mergeCell ref="C49:D49"/>
    <mergeCell ref="C50:D50"/>
    <mergeCell ref="C51:D51"/>
    <mergeCell ref="C52:D52"/>
    <mergeCell ref="C53:D53"/>
    <mergeCell ref="C44:D44"/>
    <mergeCell ref="C45:D45"/>
    <mergeCell ref="C46:D46"/>
    <mergeCell ref="C47:D47"/>
    <mergeCell ref="C48:D48"/>
  </mergeCells>
  <dataValidations count="10">
    <dataValidation type="list" allowBlank="1" showInputMessage="1" showErrorMessage="1" sqref="D43">
      <formula1>#REF!</formula1>
    </dataValidation>
    <dataValidation type="list" allowBlank="1" showInputMessage="1" showErrorMessage="1" sqref="D35">
      <formula1>$P$29:$P$36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6">
      <formula1>$Q$29:$Q$33</formula1>
    </dataValidation>
    <dataValidation type="list" allowBlank="1" showInputMessage="1" showErrorMessage="1" sqref="D37">
      <formula1>$R$29:$R$31</formula1>
    </dataValidation>
    <dataValidation type="list" allowBlank="1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0">
      <formula1>$K$29:$K$35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B2:T54"/>
  <sheetViews>
    <sheetView showGridLines="0" workbookViewId="0">
      <pane ySplit="2" topLeftCell="A3" activePane="bottomLeft" state="frozen"/>
      <selection pane="bottomLeft" activeCell="U45" sqref="U45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8" width="15.7109375" style="50" hidden="1" customWidth="1" outlineLevel="1"/>
    <col min="19" max="19" width="9.140625" style="50" collapsed="1"/>
    <col min="20" max="16384" width="9.140625" style="50"/>
  </cols>
  <sheetData>
    <row r="2" spans="2:20" ht="15.75" customHeight="1">
      <c r="B2" s="680" t="s">
        <v>210</v>
      </c>
      <c r="C2" s="680"/>
      <c r="D2" s="680"/>
      <c r="E2" s="680"/>
      <c r="F2" s="680"/>
      <c r="G2" s="680"/>
      <c r="H2" s="680"/>
      <c r="S2" s="679" t="s">
        <v>1986</v>
      </c>
      <c r="T2" s="679"/>
    </row>
    <row r="3" spans="2:20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20" ht="15.75" hidden="1" customHeight="1" outlineLevel="1">
      <c r="B4" s="67"/>
      <c r="C4" s="677" t="s">
        <v>20</v>
      </c>
      <c r="D4" s="677"/>
      <c r="E4" s="78"/>
      <c r="F4" s="678">
        <v>360</v>
      </c>
      <c r="G4" s="678"/>
      <c r="H4" s="73"/>
    </row>
    <row r="5" spans="2:20" ht="15.75" hidden="1" customHeight="1" outlineLevel="1">
      <c r="B5" s="67"/>
      <c r="C5" s="677" t="s">
        <v>21</v>
      </c>
      <c r="D5" s="677"/>
      <c r="E5" s="78"/>
      <c r="F5" s="678">
        <v>270</v>
      </c>
      <c r="G5" s="678"/>
      <c r="H5" s="73"/>
    </row>
    <row r="6" spans="2:20" ht="15.75" hidden="1" customHeight="1" outlineLevel="1">
      <c r="B6" s="67"/>
      <c r="C6" s="677" t="s">
        <v>22</v>
      </c>
      <c r="D6" s="677"/>
      <c r="E6" s="78"/>
      <c r="F6" s="678">
        <v>186</v>
      </c>
      <c r="G6" s="678"/>
      <c r="H6" s="73"/>
    </row>
    <row r="7" spans="2:20" ht="15.75" hidden="1" customHeight="1" outlineLevel="1">
      <c r="B7" s="67"/>
      <c r="C7" s="677" t="s">
        <v>23</v>
      </c>
      <c r="D7" s="677"/>
      <c r="E7" s="78"/>
      <c r="F7" s="678">
        <v>88</v>
      </c>
      <c r="G7" s="678"/>
      <c r="H7" s="73"/>
    </row>
    <row r="8" spans="2:20" ht="15.75" hidden="1" customHeight="1" outlineLevel="1">
      <c r="B8" s="67"/>
      <c r="C8" s="677" t="s">
        <v>24</v>
      </c>
      <c r="D8" s="677"/>
      <c r="E8" s="78"/>
      <c r="F8" s="678">
        <v>46</v>
      </c>
      <c r="G8" s="678"/>
      <c r="H8" s="73"/>
    </row>
    <row r="9" spans="2:20" ht="15.75" hidden="1" customHeight="1" outlineLevel="1">
      <c r="B9" s="67"/>
      <c r="C9" s="677" t="s">
        <v>40</v>
      </c>
      <c r="D9" s="677"/>
      <c r="E9" s="78"/>
      <c r="F9" s="678">
        <v>170</v>
      </c>
      <c r="G9" s="678"/>
      <c r="H9" s="73"/>
    </row>
    <row r="10" spans="2:20" ht="15.75" hidden="1" customHeight="1" outlineLevel="1">
      <c r="B10" s="67"/>
      <c r="C10" s="677" t="s">
        <v>25</v>
      </c>
      <c r="D10" s="677"/>
      <c r="E10" s="78"/>
      <c r="F10" s="678">
        <v>650</v>
      </c>
      <c r="G10" s="678"/>
      <c r="H10" s="73"/>
    </row>
    <row r="11" spans="2:20" ht="15.75" hidden="1" customHeight="1" outlineLevel="1">
      <c r="B11" s="67"/>
      <c r="C11" s="677" t="s">
        <v>26</v>
      </c>
      <c r="D11" s="677"/>
      <c r="E11" s="78"/>
      <c r="F11" s="678">
        <v>5</v>
      </c>
      <c r="G11" s="678"/>
      <c r="H11" s="73"/>
    </row>
    <row r="12" spans="2:20" ht="15.75" hidden="1" customHeight="1" outlineLevel="1">
      <c r="B12" s="67"/>
      <c r="C12" s="677" t="s">
        <v>27</v>
      </c>
      <c r="D12" s="677"/>
      <c r="E12" s="78"/>
      <c r="F12" s="678">
        <v>3</v>
      </c>
      <c r="G12" s="678"/>
      <c r="H12" s="73"/>
    </row>
    <row r="13" spans="2:20" ht="15.75" hidden="1" customHeight="1" outlineLevel="1">
      <c r="B13" s="67"/>
      <c r="C13" s="677" t="s">
        <v>28</v>
      </c>
      <c r="D13" s="677"/>
      <c r="E13" s="78"/>
      <c r="F13" s="678">
        <v>30</v>
      </c>
      <c r="G13" s="678"/>
      <c r="H13" s="73"/>
    </row>
    <row r="14" spans="2:20" ht="15.75" hidden="1" customHeight="1" outlineLevel="1">
      <c r="B14" s="67"/>
      <c r="C14" s="677" t="s">
        <v>29</v>
      </c>
      <c r="D14" s="677"/>
      <c r="E14" s="78"/>
      <c r="F14" s="678">
        <v>40</v>
      </c>
      <c r="G14" s="678"/>
      <c r="H14" s="73"/>
    </row>
    <row r="15" spans="2:20" ht="15.75" hidden="1" customHeight="1" outlineLevel="1">
      <c r="B15" s="67"/>
      <c r="C15" s="677" t="s">
        <v>30</v>
      </c>
      <c r="D15" s="677"/>
      <c r="E15" s="78"/>
      <c r="F15" s="678">
        <v>95</v>
      </c>
      <c r="G15" s="678"/>
      <c r="H15" s="73"/>
    </row>
    <row r="16" spans="2:20" ht="15.75" hidden="1" customHeight="1" outlineLevel="1">
      <c r="B16" s="67"/>
      <c r="C16" s="677" t="s">
        <v>31</v>
      </c>
      <c r="D16" s="677"/>
      <c r="E16" s="78"/>
      <c r="F16" s="678">
        <v>508</v>
      </c>
      <c r="G16" s="678"/>
      <c r="H16" s="73"/>
    </row>
    <row r="17" spans="2:18" ht="15.75" hidden="1" customHeight="1" outlineLevel="1">
      <c r="B17" s="67"/>
      <c r="C17" s="677" t="s">
        <v>32</v>
      </c>
      <c r="D17" s="677"/>
      <c r="E17" s="78"/>
      <c r="F17" s="678" t="s">
        <v>33</v>
      </c>
      <c r="G17" s="678"/>
      <c r="H17" s="73"/>
    </row>
    <row r="18" spans="2:18" ht="15.75" hidden="1" customHeight="1" outlineLevel="1">
      <c r="B18" s="67"/>
      <c r="C18" s="677" t="s">
        <v>34</v>
      </c>
      <c r="D18" s="677"/>
      <c r="E18" s="78"/>
      <c r="F18" s="678" t="s">
        <v>35</v>
      </c>
      <c r="G18" s="678"/>
      <c r="H18" s="73"/>
    </row>
    <row r="19" spans="2:18" ht="15.75" hidden="1" customHeight="1" outlineLevel="1">
      <c r="B19" s="67"/>
      <c r="C19" s="677" t="s">
        <v>41</v>
      </c>
      <c r="D19" s="677"/>
      <c r="E19" s="78"/>
      <c r="F19" s="678" t="s">
        <v>53</v>
      </c>
      <c r="G19" s="678"/>
      <c r="H19" s="73"/>
    </row>
    <row r="20" spans="2:18" ht="15.75" hidden="1" customHeight="1" outlineLevel="1">
      <c r="B20" s="67"/>
      <c r="C20" s="682" t="s">
        <v>183</v>
      </c>
      <c r="D20" s="682"/>
      <c r="E20" s="78"/>
      <c r="F20" s="678" t="s">
        <v>203</v>
      </c>
      <c r="G20" s="678"/>
      <c r="H20" s="73"/>
    </row>
    <row r="21" spans="2:18" ht="15.75" hidden="1" customHeight="1" outlineLevel="1">
      <c r="B21" s="67"/>
      <c r="C21" s="682" t="s">
        <v>184</v>
      </c>
      <c r="D21" s="682"/>
      <c r="E21" s="78"/>
      <c r="F21" s="678" t="s">
        <v>204</v>
      </c>
      <c r="G21" s="678"/>
      <c r="H21" s="73"/>
    </row>
    <row r="22" spans="2:18" ht="15.75" hidden="1" customHeight="1" outlineLevel="1">
      <c r="B22" s="67"/>
      <c r="C22" s="682" t="s">
        <v>39</v>
      </c>
      <c r="D22" s="682"/>
      <c r="E22" s="78"/>
      <c r="F22" s="678">
        <v>235</v>
      </c>
      <c r="G22" s="678"/>
      <c r="H22" s="73"/>
    </row>
    <row r="23" spans="2:18" ht="15.75" customHeight="1" collapsed="1">
      <c r="B23" s="69"/>
      <c r="C23" s="70"/>
      <c r="D23" s="70"/>
      <c r="E23" s="178"/>
      <c r="F23" s="70"/>
      <c r="G23" s="70"/>
      <c r="H23" s="71"/>
    </row>
    <row r="24" spans="2:18" ht="15.75" customHeight="1" outlineLevel="1">
      <c r="B24" s="64" t="s">
        <v>43</v>
      </c>
      <c r="C24" s="213" t="s">
        <v>48</v>
      </c>
      <c r="D24" s="107"/>
      <c r="E24" s="175" t="s">
        <v>1</v>
      </c>
      <c r="F24" s="107" t="s">
        <v>1</v>
      </c>
      <c r="G24" s="107" t="s">
        <v>44</v>
      </c>
      <c r="H24" s="65" t="s">
        <v>45</v>
      </c>
    </row>
    <row r="25" spans="2:18" ht="15.75" customHeight="1" outlineLevel="1">
      <c r="B25" s="104">
        <v>1092</v>
      </c>
      <c r="C25" s="677" t="s">
        <v>173</v>
      </c>
      <c r="D25" s="677"/>
      <c r="E25" s="165">
        <v>6506</v>
      </c>
      <c r="F25" s="168">
        <f>E25*'Прайс-лист'!I3*(1-'Прайс-лист'!$E$3)</f>
        <v>5204.8</v>
      </c>
      <c r="G25" s="104"/>
      <c r="H25" s="169">
        <f>F25</f>
        <v>5204.8</v>
      </c>
    </row>
    <row r="26" spans="2:18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8" ht="342" hidden="1" customHeight="1" outlineLevel="2">
      <c r="B27" s="104"/>
      <c r="C27" s="685" t="s">
        <v>2058</v>
      </c>
      <c r="D27" s="685"/>
      <c r="E27" s="685"/>
      <c r="F27" s="685"/>
      <c r="G27" s="685"/>
      <c r="H27" s="685"/>
    </row>
    <row r="28" spans="2:18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</row>
    <row r="29" spans="2:18" ht="15.75" customHeight="1" outlineLevel="1">
      <c r="B29" s="378">
        <v>2479</v>
      </c>
      <c r="C29" s="381" t="s">
        <v>5</v>
      </c>
      <c r="D29" s="391" t="s">
        <v>840</v>
      </c>
      <c r="E29" s="173">
        <v>287</v>
      </c>
      <c r="F29" s="168">
        <f>E29*'Прайс-лист'!I3*(1-'Прайс-лист'!$E$3)</f>
        <v>229.60000000000002</v>
      </c>
      <c r="G29" s="137">
        <v>0</v>
      </c>
      <c r="H29" s="169">
        <f t="shared" ref="H29:H39" si="0">F29*G29</f>
        <v>0</v>
      </c>
      <c r="J29" s="235" t="s">
        <v>840</v>
      </c>
      <c r="K29" s="235" t="s">
        <v>840</v>
      </c>
      <c r="L29" s="235" t="s">
        <v>840</v>
      </c>
      <c r="M29" s="235" t="s">
        <v>840</v>
      </c>
      <c r="N29" s="235" t="s">
        <v>840</v>
      </c>
      <c r="O29" s="235" t="s">
        <v>840</v>
      </c>
      <c r="P29" s="235" t="s">
        <v>840</v>
      </c>
      <c r="Q29" s="235" t="s">
        <v>840</v>
      </c>
      <c r="R29" s="235" t="s">
        <v>840</v>
      </c>
    </row>
    <row r="30" spans="2:18" ht="15.75" customHeight="1" outlineLevel="1">
      <c r="B30" s="532"/>
      <c r="C30" s="535" t="s">
        <v>2165</v>
      </c>
      <c r="D30" s="537" t="s">
        <v>840</v>
      </c>
      <c r="E30" s="173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si="0"/>
        <v>0</v>
      </c>
      <c r="J30" s="237" t="s">
        <v>1762</v>
      </c>
      <c r="K30" s="240" t="s">
        <v>2164</v>
      </c>
      <c r="L30" s="235" t="s">
        <v>1764</v>
      </c>
      <c r="M30" s="240" t="s">
        <v>2147</v>
      </c>
      <c r="N30" s="240" t="s">
        <v>2150</v>
      </c>
      <c r="O30" s="396" t="s">
        <v>1973</v>
      </c>
      <c r="P30" s="396" t="s">
        <v>1977</v>
      </c>
      <c r="Q30" s="237" t="s">
        <v>1765</v>
      </c>
      <c r="R30" s="240" t="s">
        <v>1956</v>
      </c>
    </row>
    <row r="31" spans="2:18" ht="15.75" customHeight="1" outlineLevel="1">
      <c r="B31" s="538">
        <v>2121</v>
      </c>
      <c r="C31" s="535" t="s">
        <v>2169</v>
      </c>
      <c r="D31" s="537" t="s">
        <v>840</v>
      </c>
      <c r="E31" s="173">
        <v>126</v>
      </c>
      <c r="F31" s="168">
        <f>E31*'Прайс-лист'!I3*(1-'Прайс-лист'!$E$3)</f>
        <v>100.80000000000001</v>
      </c>
      <c r="G31" s="137">
        <v>0</v>
      </c>
      <c r="H31" s="168">
        <f t="shared" si="0"/>
        <v>0</v>
      </c>
      <c r="J31" s="237" t="s">
        <v>1939</v>
      </c>
      <c r="K31" s="235" t="s">
        <v>2161</v>
      </c>
      <c r="L31" s="237" t="s">
        <v>1762</v>
      </c>
      <c r="M31" s="237" t="s">
        <v>2148</v>
      </c>
      <c r="N31" s="237" t="s">
        <v>2151</v>
      </c>
      <c r="O31" s="396" t="s">
        <v>1974</v>
      </c>
      <c r="P31" s="396" t="s">
        <v>1978</v>
      </c>
      <c r="Q31" s="237" t="s">
        <v>1766</v>
      </c>
      <c r="R31" s="235" t="s">
        <v>1955</v>
      </c>
    </row>
    <row r="32" spans="2:18" ht="15.75" customHeight="1" outlineLevel="1">
      <c r="B32" s="538"/>
      <c r="C32" s="535" t="s">
        <v>2176</v>
      </c>
      <c r="D32" s="537" t="s">
        <v>840</v>
      </c>
      <c r="E32" s="173">
        <v>1504</v>
      </c>
      <c r="F32" s="168">
        <f>E32*'Прайс-лист'!I3*(1-'Прайс-лист'!$E$3)</f>
        <v>1203.2</v>
      </c>
      <c r="G32" s="137">
        <v>0</v>
      </c>
      <c r="H32" s="169">
        <f t="shared" si="0"/>
        <v>0</v>
      </c>
      <c r="J32" s="237" t="s">
        <v>1938</v>
      </c>
      <c r="K32" s="243" t="s">
        <v>2162</v>
      </c>
      <c r="L32" s="236"/>
      <c r="M32" s="237" t="s">
        <v>2149</v>
      </c>
      <c r="N32" s="237" t="s">
        <v>2152</v>
      </c>
      <c r="O32" s="373"/>
      <c r="P32" s="396" t="s">
        <v>1979</v>
      </c>
      <c r="Q32" s="237" t="s">
        <v>1767</v>
      </c>
      <c r="R32" s="237"/>
    </row>
    <row r="33" spans="2:18" ht="15.75" customHeight="1" outlineLevel="1">
      <c r="B33" s="538"/>
      <c r="C33" s="535" t="s">
        <v>2175</v>
      </c>
      <c r="D33" s="537" t="s">
        <v>840</v>
      </c>
      <c r="E33" s="173">
        <v>2208</v>
      </c>
      <c r="F33" s="168">
        <f>E33*'Прайс-лист'!I3*(1-'Прайс-лист'!$E$3)</f>
        <v>1766.4</v>
      </c>
      <c r="G33" s="137">
        <v>0</v>
      </c>
      <c r="H33" s="169">
        <f t="shared" ref="H33" si="1">F33*G33</f>
        <v>0</v>
      </c>
      <c r="J33" s="240" t="s">
        <v>1763</v>
      </c>
      <c r="K33" s="236" t="s">
        <v>2163</v>
      </c>
      <c r="L33" s="243"/>
      <c r="M33" s="243"/>
      <c r="N33" s="243"/>
      <c r="O33" s="237"/>
      <c r="P33" s="396" t="s">
        <v>1980</v>
      </c>
      <c r="Q33" s="240" t="s">
        <v>2082</v>
      </c>
      <c r="R33" s="237"/>
    </row>
    <row r="34" spans="2:18" ht="15.75" customHeight="1" outlineLevel="1">
      <c r="B34" s="538">
        <v>2004</v>
      </c>
      <c r="C34" s="535" t="s">
        <v>842</v>
      </c>
      <c r="D34" s="537" t="s">
        <v>840</v>
      </c>
      <c r="E34" s="173">
        <v>0</v>
      </c>
      <c r="F34" s="168">
        <f>E34*'Прайс-лист'!I3*(1-'Прайс-лист'!$E$3)</f>
        <v>0</v>
      </c>
      <c r="G34" s="137">
        <v>0</v>
      </c>
      <c r="H34" s="169">
        <f t="shared" si="0"/>
        <v>0</v>
      </c>
      <c r="J34" s="240" t="s">
        <v>1764</v>
      </c>
      <c r="K34" s="506" t="s">
        <v>1777</v>
      </c>
      <c r="L34" s="243"/>
      <c r="M34" s="243"/>
      <c r="N34" s="243"/>
      <c r="O34" s="239"/>
      <c r="P34" s="396" t="s">
        <v>1981</v>
      </c>
      <c r="R34" s="240"/>
    </row>
    <row r="35" spans="2:18" ht="15.75" customHeight="1" outlineLevel="1">
      <c r="B35" s="378">
        <v>3063</v>
      </c>
      <c r="C35" s="382" t="s">
        <v>841</v>
      </c>
      <c r="D35" s="99" t="s">
        <v>840</v>
      </c>
      <c r="E35" s="173">
        <v>94</v>
      </c>
      <c r="F35" s="168">
        <f>E35*'Прайс-лист'!I3*(1-'Прайс-лист'!$E$3)</f>
        <v>75.2</v>
      </c>
      <c r="G35" s="137">
        <v>0</v>
      </c>
      <c r="H35" s="169">
        <f t="shared" si="0"/>
        <v>0</v>
      </c>
      <c r="K35" s="506" t="s">
        <v>2166</v>
      </c>
      <c r="L35" s="240"/>
      <c r="M35" s="240"/>
      <c r="N35" s="240"/>
      <c r="O35" s="238"/>
      <c r="P35" s="238"/>
      <c r="R35" s="102"/>
    </row>
    <row r="36" spans="2:18" ht="15.75" customHeight="1" outlineLevel="1">
      <c r="B36" s="378">
        <v>3501</v>
      </c>
      <c r="C36" s="381" t="s">
        <v>1760</v>
      </c>
      <c r="D36" s="391" t="s">
        <v>840</v>
      </c>
      <c r="E36" s="173">
        <v>336</v>
      </c>
      <c r="F36" s="168">
        <f>E36*'Прайс-лист'!I3*(1-'Прайс-лист'!$E$3)</f>
        <v>268.8</v>
      </c>
      <c r="G36" s="137">
        <v>0</v>
      </c>
      <c r="H36" s="169">
        <f t="shared" si="0"/>
        <v>0</v>
      </c>
      <c r="O36" s="238"/>
      <c r="Q36" s="241"/>
      <c r="R36" s="102"/>
    </row>
    <row r="37" spans="2:18" ht="15.75" customHeight="1" outlineLevel="1">
      <c r="B37" s="376" t="s">
        <v>1951</v>
      </c>
      <c r="C37" s="380" t="s">
        <v>1954</v>
      </c>
      <c r="D37" s="391" t="s">
        <v>840</v>
      </c>
      <c r="E37" s="200">
        <v>0</v>
      </c>
      <c r="F37" s="168">
        <f>E37*'Прайс-лист'!I3*(1-'Прайс-лист'!$E$3)</f>
        <v>0</v>
      </c>
      <c r="G37" s="137">
        <v>0</v>
      </c>
      <c r="H37" s="169">
        <f t="shared" si="0"/>
        <v>0</v>
      </c>
    </row>
    <row r="38" spans="2:18" ht="15.75" customHeight="1" outlineLevel="1">
      <c r="B38" s="378">
        <v>2560</v>
      </c>
      <c r="C38" s="682" t="s">
        <v>2104</v>
      </c>
      <c r="D38" s="682"/>
      <c r="E38" s="200">
        <v>58</v>
      </c>
      <c r="F38" s="168">
        <f>E38*'Прайс-лист'!I3*(1-'Прайс-лист'!$E$3)</f>
        <v>46.400000000000006</v>
      </c>
      <c r="G38" s="137">
        <v>0</v>
      </c>
      <c r="H38" s="169">
        <f t="shared" si="0"/>
        <v>0</v>
      </c>
      <c r="O38" s="143"/>
    </row>
    <row r="39" spans="2:18" ht="15.75" customHeight="1" outlineLevel="1">
      <c r="B39" s="376">
        <v>2130</v>
      </c>
      <c r="C39" s="687" t="s">
        <v>852</v>
      </c>
      <c r="D39" s="687"/>
      <c r="E39" s="179">
        <v>242</v>
      </c>
      <c r="F39" s="168">
        <f>E39*'Прайс-лист'!I3*(1-'Прайс-лист'!$E$3)</f>
        <v>193.60000000000002</v>
      </c>
      <c r="G39" s="137">
        <v>0</v>
      </c>
      <c r="H39" s="169">
        <f t="shared" si="0"/>
        <v>0</v>
      </c>
      <c r="Q39" s="112"/>
      <c r="R39" s="112"/>
    </row>
    <row r="40" spans="2:18" ht="15.75" customHeight="1" outlineLevel="1">
      <c r="B40" s="684" t="s">
        <v>6</v>
      </c>
      <c r="C40" s="684"/>
      <c r="D40" s="684"/>
      <c r="E40" s="684"/>
      <c r="F40" s="684"/>
      <c r="G40" s="684"/>
      <c r="H40" s="684"/>
      <c r="P40" s="103"/>
      <c r="Q40" s="101"/>
      <c r="R40" s="101"/>
    </row>
    <row r="41" spans="2:18" ht="15.75" customHeight="1" outlineLevel="1">
      <c r="B41" s="379">
        <v>4146</v>
      </c>
      <c r="C41" s="683" t="s">
        <v>1957</v>
      </c>
      <c r="D41" s="683"/>
      <c r="E41" s="179">
        <v>36</v>
      </c>
      <c r="F41" s="168">
        <f>E41*'Прайс-лист'!I3*(1-'Прайс-лист'!$E$3)</f>
        <v>28.8</v>
      </c>
      <c r="G41" s="137">
        <v>0</v>
      </c>
      <c r="H41" s="169">
        <f t="shared" ref="H41:H53" si="2">F41*G41</f>
        <v>0</v>
      </c>
      <c r="Q41" s="101"/>
      <c r="R41" s="101"/>
    </row>
    <row r="42" spans="2:18" ht="15.75" customHeight="1" outlineLevel="1">
      <c r="B42" s="108">
        <v>2704</v>
      </c>
      <c r="C42" s="683" t="s">
        <v>116</v>
      </c>
      <c r="D42" s="683"/>
      <c r="E42" s="179">
        <v>528</v>
      </c>
      <c r="F42" s="168">
        <f>E42*'Прайс-лист'!I3*(1-'Прайс-лист'!$E$3)</f>
        <v>422.40000000000003</v>
      </c>
      <c r="G42" s="137">
        <v>0</v>
      </c>
      <c r="H42" s="169">
        <f t="shared" si="2"/>
        <v>0</v>
      </c>
      <c r="Q42" s="101"/>
    </row>
    <row r="43" spans="2:18" ht="15.75" customHeight="1" outlineLevel="1">
      <c r="B43" s="108">
        <v>2605</v>
      </c>
      <c r="C43" s="683" t="s">
        <v>117</v>
      </c>
      <c r="D43" s="683"/>
      <c r="E43" s="179">
        <v>521</v>
      </c>
      <c r="F43" s="168">
        <f>E43*'Прайс-лист'!I3*(1-'Прайс-лист'!$E$3)</f>
        <v>416.8</v>
      </c>
      <c r="G43" s="137">
        <v>0</v>
      </c>
      <c r="H43" s="169">
        <f t="shared" si="2"/>
        <v>0</v>
      </c>
      <c r="Q43" s="101"/>
    </row>
    <row r="44" spans="2:18" ht="15.75" customHeight="1" outlineLevel="1">
      <c r="B44" s="108">
        <v>2601</v>
      </c>
      <c r="C44" s="683" t="s">
        <v>97</v>
      </c>
      <c r="D44" s="683"/>
      <c r="E44" s="179">
        <v>101</v>
      </c>
      <c r="F44" s="168">
        <f>E44*'Прайс-лист'!I3*(1-'Прайс-лист'!$E$3)</f>
        <v>80.800000000000011</v>
      </c>
      <c r="G44" s="137">
        <v>0</v>
      </c>
      <c r="H44" s="169">
        <f>F44*G44</f>
        <v>0</v>
      </c>
    </row>
    <row r="45" spans="2:18" ht="15.75" customHeight="1" outlineLevel="1">
      <c r="B45" s="108">
        <v>2310</v>
      </c>
      <c r="C45" s="683" t="s">
        <v>118</v>
      </c>
      <c r="D45" s="683"/>
      <c r="E45" s="179">
        <v>215</v>
      </c>
      <c r="F45" s="168">
        <f>E45*'Прайс-лист'!I3*(1-'Прайс-лист'!$E$3)</f>
        <v>172</v>
      </c>
      <c r="G45" s="137">
        <v>0</v>
      </c>
      <c r="H45" s="169">
        <f t="shared" si="2"/>
        <v>0</v>
      </c>
    </row>
    <row r="46" spans="2:18" ht="15.75" customHeight="1" outlineLevel="1">
      <c r="B46" s="108">
        <v>2919</v>
      </c>
      <c r="C46" s="683" t="s">
        <v>8</v>
      </c>
      <c r="D46" s="683"/>
      <c r="E46" s="179">
        <v>124</v>
      </c>
      <c r="F46" s="168">
        <f>E46*'Прайс-лист'!I3*(1-'Прайс-лист'!$E$3)</f>
        <v>99.2</v>
      </c>
      <c r="G46" s="137">
        <v>0</v>
      </c>
      <c r="H46" s="169">
        <f t="shared" si="2"/>
        <v>0</v>
      </c>
    </row>
    <row r="47" spans="2:18" ht="15.75" customHeight="1" outlineLevel="1">
      <c r="B47" s="108">
        <v>2920</v>
      </c>
      <c r="C47" s="683" t="s">
        <v>9</v>
      </c>
      <c r="D47" s="683"/>
      <c r="E47" s="179">
        <v>154</v>
      </c>
      <c r="F47" s="168">
        <f>E47*'Прайс-лист'!I3*(1-'Прайс-лист'!$E$3)</f>
        <v>123.2</v>
      </c>
      <c r="G47" s="137">
        <v>0</v>
      </c>
      <c r="H47" s="169">
        <f t="shared" si="2"/>
        <v>0</v>
      </c>
    </row>
    <row r="48" spans="2:18" ht="15.75" customHeight="1" outlineLevel="1">
      <c r="B48" s="231">
        <v>2824</v>
      </c>
      <c r="C48" s="683" t="s">
        <v>10</v>
      </c>
      <c r="D48" s="683"/>
      <c r="E48" s="179">
        <v>338</v>
      </c>
      <c r="F48" s="168">
        <f>E48*'Прайс-лист'!I3*(1-'Прайс-лист'!$E$3)</f>
        <v>270.40000000000003</v>
      </c>
      <c r="G48" s="137">
        <v>0</v>
      </c>
      <c r="H48" s="169">
        <f t="shared" si="2"/>
        <v>0</v>
      </c>
    </row>
    <row r="49" spans="2:8" ht="15.75" customHeight="1" outlineLevel="1">
      <c r="B49" s="108">
        <v>2825</v>
      </c>
      <c r="C49" s="683" t="s">
        <v>122</v>
      </c>
      <c r="D49" s="683"/>
      <c r="E49" s="179">
        <v>383</v>
      </c>
      <c r="F49" s="168">
        <f>E49*'Прайс-лист'!I3*(1-'Прайс-лист'!$E$3)</f>
        <v>306.40000000000003</v>
      </c>
      <c r="G49" s="137">
        <v>0</v>
      </c>
      <c r="H49" s="169">
        <f t="shared" si="2"/>
        <v>0</v>
      </c>
    </row>
    <row r="50" spans="2:8" ht="15.75" customHeight="1" outlineLevel="1">
      <c r="B50" s="108">
        <v>2846</v>
      </c>
      <c r="C50" s="683" t="s">
        <v>123</v>
      </c>
      <c r="D50" s="683"/>
      <c r="E50" s="179">
        <v>83</v>
      </c>
      <c r="F50" s="168">
        <f>E50*'Прайс-лист'!I3*(1-'Прайс-лист'!$E$3)</f>
        <v>66.400000000000006</v>
      </c>
      <c r="G50" s="137">
        <v>0</v>
      </c>
      <c r="H50" s="169">
        <f t="shared" si="2"/>
        <v>0</v>
      </c>
    </row>
    <row r="51" spans="2:8" ht="15.75" customHeight="1" outlineLevel="1">
      <c r="B51" s="108">
        <v>2842</v>
      </c>
      <c r="C51" s="683" t="s">
        <v>124</v>
      </c>
      <c r="D51" s="683"/>
      <c r="E51" s="179">
        <v>84</v>
      </c>
      <c r="F51" s="168">
        <f>E51*'Прайс-лист'!I3*(1-'Прайс-лист'!$E$3)</f>
        <v>67.2</v>
      </c>
      <c r="G51" s="137">
        <v>0</v>
      </c>
      <c r="H51" s="169">
        <f t="shared" si="2"/>
        <v>0</v>
      </c>
    </row>
    <row r="52" spans="2:8" ht="15.75" customHeight="1" outlineLevel="1">
      <c r="B52" s="108">
        <v>2391</v>
      </c>
      <c r="C52" s="683" t="s">
        <v>69</v>
      </c>
      <c r="D52" s="683"/>
      <c r="E52" s="179">
        <v>530</v>
      </c>
      <c r="F52" s="168">
        <f>E52*'Прайс-лист'!I3*(1-'Прайс-лист'!$E$3)</f>
        <v>424</v>
      </c>
      <c r="G52" s="137">
        <v>0</v>
      </c>
      <c r="H52" s="169">
        <f t="shared" si="2"/>
        <v>0</v>
      </c>
    </row>
    <row r="53" spans="2:8" ht="15.75" customHeight="1" outlineLevel="1">
      <c r="B53" s="108">
        <v>2396</v>
      </c>
      <c r="C53" s="683" t="s">
        <v>70</v>
      </c>
      <c r="D53" s="683"/>
      <c r="E53" s="179">
        <v>710</v>
      </c>
      <c r="F53" s="168">
        <f>E53*'Прайс-лист'!I3*(1-'Прайс-лист'!$E$3)</f>
        <v>568</v>
      </c>
      <c r="G53" s="137">
        <v>0</v>
      </c>
      <c r="H53" s="169">
        <f t="shared" si="2"/>
        <v>0</v>
      </c>
    </row>
    <row r="54" spans="2:8" ht="15.75" customHeight="1">
      <c r="B54" s="3"/>
      <c r="C54" s="52"/>
      <c r="D54" s="52"/>
      <c r="E54" s="176"/>
      <c r="F54" s="1"/>
      <c r="G54" s="27" t="s">
        <v>11</v>
      </c>
      <c r="H54" s="170">
        <f>SUM(H25:H53)</f>
        <v>5204.8</v>
      </c>
    </row>
  </sheetData>
  <sortState ref="A38:H51">
    <sortCondition ref="A38"/>
  </sortState>
  <mergeCells count="61">
    <mergeCell ref="B40:H40"/>
    <mergeCell ref="F11:G11"/>
    <mergeCell ref="F12:G12"/>
    <mergeCell ref="F13:G13"/>
    <mergeCell ref="F16:G16"/>
    <mergeCell ref="F17:G17"/>
    <mergeCell ref="B28:H28"/>
    <mergeCell ref="F22:G22"/>
    <mergeCell ref="F20:G20"/>
    <mergeCell ref="F21:G21"/>
    <mergeCell ref="F18:G18"/>
    <mergeCell ref="F19:G19"/>
    <mergeCell ref="F14:G14"/>
    <mergeCell ref="F15:G15"/>
    <mergeCell ref="C27:H27"/>
    <mergeCell ref="C38:D38"/>
    <mergeCell ref="F7:G7"/>
    <mergeCell ref="F8:G8"/>
    <mergeCell ref="F9:G9"/>
    <mergeCell ref="F10:G10"/>
    <mergeCell ref="S2:T2"/>
    <mergeCell ref="B2:H2"/>
    <mergeCell ref="B3:H3"/>
    <mergeCell ref="F4:G4"/>
    <mergeCell ref="F5:G5"/>
    <mergeCell ref="F6:G6"/>
    <mergeCell ref="C50:D50"/>
    <mergeCell ref="C51:D51"/>
    <mergeCell ref="C52:D52"/>
    <mergeCell ref="C53:D53"/>
    <mergeCell ref="C44:D44"/>
    <mergeCell ref="C45:D45"/>
    <mergeCell ref="C46:D46"/>
    <mergeCell ref="C47:D47"/>
    <mergeCell ref="C49:D49"/>
    <mergeCell ref="C48:D48"/>
    <mergeCell ref="C41:D41"/>
    <mergeCell ref="C42:D42"/>
    <mergeCell ref="C43:D43"/>
    <mergeCell ref="C25:D25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39:D39"/>
    <mergeCell ref="C22:D22"/>
    <mergeCell ref="C16:D16"/>
    <mergeCell ref="C17:D17"/>
    <mergeCell ref="C18:D18"/>
    <mergeCell ref="C19:D19"/>
    <mergeCell ref="C20:D20"/>
    <mergeCell ref="B26:H26"/>
    <mergeCell ref="C21:D21"/>
  </mergeCells>
  <dataValidations count="10">
    <dataValidation type="list" allowBlank="1" showInputMessage="1" showErrorMessage="1" sqref="D48">
      <formula1>#REF!</formula1>
    </dataValidation>
    <dataValidation type="list" allowBlank="1" showInputMessage="1" showErrorMessage="1" sqref="D36">
      <formula1>$Q$29:$Q$33</formula1>
    </dataValidation>
    <dataValidation type="list" allowBlank="1" showInputMessage="1" showErrorMessage="1" sqref="D29">
      <formula1>$J$29:$J$34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7">
      <formula1>$R$29:$R$31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5">
      <formula1>$P$29:$P$34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32">
      <formula1>$M$29:$M$32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B2:T54"/>
  <sheetViews>
    <sheetView showGridLines="0" zoomScaleNormal="100" workbookViewId="0">
      <pane ySplit="2" topLeftCell="A3" activePane="bottomLeft" state="frozen"/>
      <selection pane="bottomLeft" activeCell="C54" sqref="C54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77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7" width="15.7109375" style="50" hidden="1" customWidth="1" outlineLevel="1"/>
    <col min="18" max="18" width="16.140625" style="50" hidden="1" customWidth="1" outlineLevel="1"/>
    <col min="19" max="19" width="9.140625" style="50" collapsed="1"/>
    <col min="20" max="16384" width="9.140625" style="50"/>
  </cols>
  <sheetData>
    <row r="2" spans="2:20" ht="15.75" customHeight="1">
      <c r="B2" s="680" t="s">
        <v>209</v>
      </c>
      <c r="C2" s="680"/>
      <c r="D2" s="680"/>
      <c r="E2" s="680"/>
      <c r="F2" s="680"/>
      <c r="G2" s="680"/>
      <c r="H2" s="680"/>
      <c r="S2" s="679" t="s">
        <v>1986</v>
      </c>
      <c r="T2" s="679"/>
    </row>
    <row r="3" spans="2:20" ht="15.75" hidden="1" customHeight="1" outlineLevel="1">
      <c r="B3" s="681" t="s">
        <v>19</v>
      </c>
      <c r="C3" s="681"/>
      <c r="D3" s="681"/>
      <c r="E3" s="681"/>
      <c r="F3" s="681"/>
      <c r="G3" s="681"/>
      <c r="H3" s="681"/>
    </row>
    <row r="4" spans="2:20" ht="15.75" hidden="1" customHeight="1" outlineLevel="1">
      <c r="B4" s="67"/>
      <c r="C4" s="677" t="s">
        <v>20</v>
      </c>
      <c r="D4" s="677"/>
      <c r="E4" s="78"/>
      <c r="F4" s="678">
        <v>330</v>
      </c>
      <c r="G4" s="678"/>
      <c r="H4" s="73"/>
    </row>
    <row r="5" spans="2:20" ht="15.75" hidden="1" customHeight="1" outlineLevel="1">
      <c r="B5" s="67"/>
      <c r="C5" s="677" t="s">
        <v>21</v>
      </c>
      <c r="D5" s="677"/>
      <c r="E5" s="78"/>
      <c r="F5" s="678">
        <v>240</v>
      </c>
      <c r="G5" s="678"/>
      <c r="H5" s="73"/>
    </row>
    <row r="6" spans="2:20" ht="15.75" hidden="1" customHeight="1" outlineLevel="1">
      <c r="B6" s="67"/>
      <c r="C6" s="677" t="s">
        <v>22</v>
      </c>
      <c r="D6" s="677"/>
      <c r="E6" s="78"/>
      <c r="F6" s="678">
        <v>176</v>
      </c>
      <c r="G6" s="678"/>
      <c r="H6" s="73"/>
    </row>
    <row r="7" spans="2:20" ht="15.75" hidden="1" customHeight="1" outlineLevel="1">
      <c r="B7" s="67"/>
      <c r="C7" s="677" t="s">
        <v>23</v>
      </c>
      <c r="D7" s="677"/>
      <c r="E7" s="78"/>
      <c r="F7" s="678">
        <v>80</v>
      </c>
      <c r="G7" s="678"/>
      <c r="H7" s="73"/>
    </row>
    <row r="8" spans="2:20" ht="15.75" hidden="1" customHeight="1" outlineLevel="1">
      <c r="B8" s="67"/>
      <c r="C8" s="677" t="s">
        <v>24</v>
      </c>
      <c r="D8" s="677"/>
      <c r="E8" s="78"/>
      <c r="F8" s="678">
        <v>43</v>
      </c>
      <c r="G8" s="678"/>
      <c r="H8" s="73"/>
    </row>
    <row r="9" spans="2:20" ht="15.75" hidden="1" customHeight="1" outlineLevel="1">
      <c r="B9" s="67"/>
      <c r="C9" s="677" t="s">
        <v>40</v>
      </c>
      <c r="D9" s="677"/>
      <c r="E9" s="78"/>
      <c r="F9" s="678">
        <v>129</v>
      </c>
      <c r="G9" s="678"/>
      <c r="H9" s="73"/>
    </row>
    <row r="10" spans="2:20" ht="15.75" hidden="1" customHeight="1" outlineLevel="1">
      <c r="B10" s="67"/>
      <c r="C10" s="677" t="s">
        <v>25</v>
      </c>
      <c r="D10" s="677"/>
      <c r="E10" s="78"/>
      <c r="F10" s="678">
        <v>580</v>
      </c>
      <c r="G10" s="678"/>
      <c r="H10" s="73"/>
    </row>
    <row r="11" spans="2:20" ht="15.75" hidden="1" customHeight="1" outlineLevel="1">
      <c r="B11" s="67"/>
      <c r="C11" s="677" t="s">
        <v>26</v>
      </c>
      <c r="D11" s="677"/>
      <c r="E11" s="78"/>
      <c r="F11" s="678">
        <v>4</v>
      </c>
      <c r="G11" s="678"/>
      <c r="H11" s="73"/>
    </row>
    <row r="12" spans="2:20" ht="15.75" hidden="1" customHeight="1" outlineLevel="1">
      <c r="B12" s="67"/>
      <c r="C12" s="677" t="s">
        <v>27</v>
      </c>
      <c r="D12" s="677"/>
      <c r="E12" s="78"/>
      <c r="F12" s="678">
        <v>3</v>
      </c>
      <c r="G12" s="678"/>
      <c r="H12" s="73"/>
    </row>
    <row r="13" spans="2:20" ht="15.75" hidden="1" customHeight="1" outlineLevel="1">
      <c r="B13" s="67"/>
      <c r="C13" s="677" t="s">
        <v>28</v>
      </c>
      <c r="D13" s="677"/>
      <c r="E13" s="78"/>
      <c r="F13" s="678">
        <v>20</v>
      </c>
      <c r="G13" s="678"/>
      <c r="H13" s="73"/>
    </row>
    <row r="14" spans="2:20" ht="15.75" hidden="1" customHeight="1" outlineLevel="1">
      <c r="B14" s="67"/>
      <c r="C14" s="677" t="s">
        <v>29</v>
      </c>
      <c r="D14" s="677"/>
      <c r="E14" s="78"/>
      <c r="F14" s="678">
        <v>30</v>
      </c>
      <c r="G14" s="678"/>
      <c r="H14" s="73"/>
    </row>
    <row r="15" spans="2:20" ht="15.75" hidden="1" customHeight="1" outlineLevel="1">
      <c r="B15" s="67"/>
      <c r="C15" s="677" t="s">
        <v>30</v>
      </c>
      <c r="D15" s="677"/>
      <c r="E15" s="78"/>
      <c r="F15" s="678">
        <v>70</v>
      </c>
      <c r="G15" s="678"/>
      <c r="H15" s="73"/>
    </row>
    <row r="16" spans="2:20" ht="15.75" hidden="1" customHeight="1" outlineLevel="1">
      <c r="B16" s="67"/>
      <c r="C16" s="677" t="s">
        <v>31</v>
      </c>
      <c r="D16" s="677"/>
      <c r="E16" s="78"/>
      <c r="F16" s="678">
        <v>381</v>
      </c>
      <c r="G16" s="678"/>
      <c r="H16" s="73"/>
    </row>
    <row r="17" spans="2:18" ht="15.75" hidden="1" customHeight="1" outlineLevel="1">
      <c r="B17" s="67"/>
      <c r="C17" s="677" t="s">
        <v>32</v>
      </c>
      <c r="D17" s="677"/>
      <c r="E17" s="78"/>
      <c r="F17" s="678" t="s">
        <v>200</v>
      </c>
      <c r="G17" s="678"/>
      <c r="H17" s="73"/>
    </row>
    <row r="18" spans="2:18" ht="15.75" hidden="1" customHeight="1" outlineLevel="1">
      <c r="B18" s="67"/>
      <c r="C18" s="677" t="s">
        <v>34</v>
      </c>
      <c r="D18" s="677"/>
      <c r="E18" s="78"/>
      <c r="F18" s="678" t="s">
        <v>35</v>
      </c>
      <c r="G18" s="678"/>
      <c r="H18" s="73"/>
    </row>
    <row r="19" spans="2:18" ht="15.75" hidden="1" customHeight="1" outlineLevel="1">
      <c r="B19" s="67"/>
      <c r="C19" s="677" t="s">
        <v>41</v>
      </c>
      <c r="D19" s="677"/>
      <c r="E19" s="78"/>
      <c r="F19" s="678" t="s">
        <v>53</v>
      </c>
      <c r="G19" s="678"/>
      <c r="H19" s="73"/>
    </row>
    <row r="20" spans="2:18" ht="15.75" hidden="1" customHeight="1" outlineLevel="1">
      <c r="B20" s="67"/>
      <c r="C20" s="682" t="s">
        <v>183</v>
      </c>
      <c r="D20" s="682"/>
      <c r="E20" s="78"/>
      <c r="F20" s="678" t="s">
        <v>201</v>
      </c>
      <c r="G20" s="678"/>
      <c r="H20" s="73"/>
    </row>
    <row r="21" spans="2:18" ht="15.75" hidden="1" customHeight="1" outlineLevel="1">
      <c r="B21" s="67"/>
      <c r="C21" s="682" t="s">
        <v>184</v>
      </c>
      <c r="D21" s="682"/>
      <c r="E21" s="78"/>
      <c r="F21" s="678" t="s">
        <v>202</v>
      </c>
      <c r="G21" s="678"/>
      <c r="H21" s="73"/>
    </row>
    <row r="22" spans="2:18" ht="15.75" hidden="1" customHeight="1" outlineLevel="1">
      <c r="B22" s="67"/>
      <c r="C22" s="682" t="s">
        <v>39</v>
      </c>
      <c r="D22" s="682"/>
      <c r="E22" s="78"/>
      <c r="F22" s="678">
        <v>195</v>
      </c>
      <c r="G22" s="678"/>
      <c r="H22" s="73"/>
    </row>
    <row r="23" spans="2:18" ht="15.75" customHeight="1" collapsed="1">
      <c r="B23" s="69"/>
      <c r="C23" s="70"/>
      <c r="D23" s="70"/>
      <c r="E23" s="178"/>
      <c r="F23" s="70"/>
      <c r="G23" s="70"/>
      <c r="H23" s="71"/>
    </row>
    <row r="24" spans="2:18" ht="15.75" customHeight="1" outlineLevel="1">
      <c r="B24" s="64" t="s">
        <v>43</v>
      </c>
      <c r="C24" s="213" t="s">
        <v>48</v>
      </c>
      <c r="D24" s="107"/>
      <c r="E24" s="175" t="s">
        <v>1</v>
      </c>
      <c r="F24" s="107" t="s">
        <v>1</v>
      </c>
      <c r="G24" s="107" t="s">
        <v>44</v>
      </c>
      <c r="H24" s="65" t="s">
        <v>45</v>
      </c>
    </row>
    <row r="25" spans="2:18" ht="15.75" customHeight="1" outlineLevel="1">
      <c r="B25" s="104">
        <v>1082</v>
      </c>
      <c r="C25" s="677" t="s">
        <v>173</v>
      </c>
      <c r="D25" s="677"/>
      <c r="E25" s="165">
        <v>5268</v>
      </c>
      <c r="F25" s="168">
        <f>E25*'Прайс-лист'!I3*(1-'Прайс-лист'!$E$3)</f>
        <v>4214.4000000000005</v>
      </c>
      <c r="G25" s="104"/>
      <c r="H25" s="169">
        <f>F25</f>
        <v>4214.4000000000005</v>
      </c>
    </row>
    <row r="26" spans="2:18" ht="15.75" hidden="1" customHeight="1" outlineLevel="2">
      <c r="B26" s="686" t="s">
        <v>1768</v>
      </c>
      <c r="C26" s="686"/>
      <c r="D26" s="686"/>
      <c r="E26" s="686"/>
      <c r="F26" s="686"/>
      <c r="G26" s="686"/>
      <c r="H26" s="686"/>
    </row>
    <row r="27" spans="2:18" ht="354" hidden="1" customHeight="1" outlineLevel="2">
      <c r="B27" s="104"/>
      <c r="C27" s="685" t="s">
        <v>2059</v>
      </c>
      <c r="D27" s="685"/>
      <c r="E27" s="685"/>
      <c r="F27" s="685"/>
      <c r="G27" s="685"/>
      <c r="H27" s="685"/>
    </row>
    <row r="28" spans="2:18" ht="15.75" customHeight="1" outlineLevel="1" collapsed="1">
      <c r="B28" s="686" t="s">
        <v>1936</v>
      </c>
      <c r="C28" s="686"/>
      <c r="D28" s="686"/>
      <c r="E28" s="686"/>
      <c r="F28" s="686"/>
      <c r="G28" s="686"/>
      <c r="H28" s="686"/>
    </row>
    <row r="29" spans="2:18" ht="15.75" customHeight="1" outlineLevel="1">
      <c r="B29" s="384">
        <v>2478</v>
      </c>
      <c r="C29" s="390" t="s">
        <v>5</v>
      </c>
      <c r="D29" s="391" t="s">
        <v>840</v>
      </c>
      <c r="E29" s="173">
        <v>224</v>
      </c>
      <c r="F29" s="168">
        <f>E29*'Прайс-лист'!I3*(1-'Прайс-лист'!$E$3)</f>
        <v>179.20000000000002</v>
      </c>
      <c r="G29" s="137">
        <v>0</v>
      </c>
      <c r="H29" s="169">
        <f t="shared" ref="H29:H39" si="0">F29*G29</f>
        <v>0</v>
      </c>
      <c r="J29" s="235" t="s">
        <v>840</v>
      </c>
      <c r="K29" s="235" t="s">
        <v>840</v>
      </c>
      <c r="L29" s="235" t="s">
        <v>840</v>
      </c>
      <c r="M29" s="235" t="s">
        <v>840</v>
      </c>
      <c r="N29" s="235" t="s">
        <v>840</v>
      </c>
      <c r="O29" s="235" t="s">
        <v>840</v>
      </c>
      <c r="P29" s="235" t="s">
        <v>840</v>
      </c>
      <c r="Q29" s="235" t="s">
        <v>840</v>
      </c>
      <c r="R29" s="235" t="s">
        <v>840</v>
      </c>
    </row>
    <row r="30" spans="2:18" ht="15.75" customHeight="1" outlineLevel="1">
      <c r="B30" s="532"/>
      <c r="C30" s="535" t="s">
        <v>2165</v>
      </c>
      <c r="D30" s="537" t="s">
        <v>840</v>
      </c>
      <c r="E30" s="173">
        <v>23</v>
      </c>
      <c r="F30" s="168">
        <f>E30*'Прайс-лист'!I3*(1-'Прайс-лист'!$E$3)</f>
        <v>18.400000000000002</v>
      </c>
      <c r="G30" s="137">
        <v>0</v>
      </c>
      <c r="H30" s="169">
        <f t="shared" si="0"/>
        <v>0</v>
      </c>
      <c r="J30" s="237" t="s">
        <v>1762</v>
      </c>
      <c r="K30" s="240" t="s">
        <v>2164</v>
      </c>
      <c r="L30" s="235" t="s">
        <v>1764</v>
      </c>
      <c r="M30" s="240" t="s">
        <v>2147</v>
      </c>
      <c r="N30" s="240" t="s">
        <v>2150</v>
      </c>
      <c r="O30" s="396" t="s">
        <v>1973</v>
      </c>
      <c r="P30" s="396" t="s">
        <v>1977</v>
      </c>
      <c r="Q30" s="237" t="s">
        <v>1765</v>
      </c>
      <c r="R30" s="240" t="s">
        <v>1956</v>
      </c>
    </row>
    <row r="31" spans="2:18" ht="15.75" customHeight="1" outlineLevel="1">
      <c r="B31" s="538">
        <v>2122</v>
      </c>
      <c r="C31" s="535" t="s">
        <v>2169</v>
      </c>
      <c r="D31" s="537" t="s">
        <v>840</v>
      </c>
      <c r="E31" s="173">
        <v>114</v>
      </c>
      <c r="F31" s="168">
        <f>E31*'Прайс-лист'!I3*(1-'Прайс-лист'!$E$3)</f>
        <v>91.2</v>
      </c>
      <c r="G31" s="137">
        <v>0</v>
      </c>
      <c r="H31" s="169">
        <f t="shared" si="0"/>
        <v>0</v>
      </c>
      <c r="J31" s="237" t="s">
        <v>1939</v>
      </c>
      <c r="K31" s="235" t="s">
        <v>2161</v>
      </c>
      <c r="L31" s="237" t="s">
        <v>1762</v>
      </c>
      <c r="M31" s="237" t="s">
        <v>2148</v>
      </c>
      <c r="N31" s="237" t="s">
        <v>2151</v>
      </c>
      <c r="O31" s="396" t="s">
        <v>1974</v>
      </c>
      <c r="P31" s="396" t="s">
        <v>1978</v>
      </c>
      <c r="Q31" s="237" t="s">
        <v>1766</v>
      </c>
      <c r="R31" s="235" t="s">
        <v>1955</v>
      </c>
    </row>
    <row r="32" spans="2:18" ht="15.75" customHeight="1" outlineLevel="1">
      <c r="B32" s="538"/>
      <c r="C32" s="535" t="s">
        <v>2176</v>
      </c>
      <c r="D32" s="537" t="s">
        <v>840</v>
      </c>
      <c r="E32" s="173">
        <v>1333</v>
      </c>
      <c r="F32" s="168">
        <f>E32*'Прайс-лист'!I3*(1-'Прайс-лист'!$E$3)</f>
        <v>1066.4000000000001</v>
      </c>
      <c r="G32" s="137">
        <v>0</v>
      </c>
      <c r="H32" s="169">
        <f t="shared" si="0"/>
        <v>0</v>
      </c>
      <c r="J32" s="237" t="s">
        <v>1938</v>
      </c>
      <c r="K32" s="243" t="s">
        <v>2162</v>
      </c>
      <c r="L32" s="236"/>
      <c r="M32" s="237" t="s">
        <v>2149</v>
      </c>
      <c r="N32" s="237" t="s">
        <v>2152</v>
      </c>
      <c r="O32" s="373"/>
      <c r="P32" s="396" t="s">
        <v>1979</v>
      </c>
      <c r="Q32" s="237" t="s">
        <v>1767</v>
      </c>
      <c r="R32" s="237"/>
    </row>
    <row r="33" spans="2:18" ht="15.75" customHeight="1" outlineLevel="1">
      <c r="B33" s="538"/>
      <c r="C33" s="535" t="s">
        <v>2175</v>
      </c>
      <c r="D33" s="537" t="s">
        <v>840</v>
      </c>
      <c r="E33" s="173">
        <v>1976</v>
      </c>
      <c r="F33" s="168">
        <f>E33*'Прайс-лист'!I3*(1-'Прайс-лист'!$E$3)</f>
        <v>1580.8000000000002</v>
      </c>
      <c r="G33" s="137">
        <v>0</v>
      </c>
      <c r="H33" s="169">
        <f t="shared" ref="H33" si="1">F33*G33</f>
        <v>0</v>
      </c>
      <c r="J33" s="240" t="s">
        <v>1763</v>
      </c>
      <c r="K33" s="236" t="s">
        <v>2163</v>
      </c>
      <c r="L33" s="243"/>
      <c r="M33" s="243"/>
      <c r="N33" s="243"/>
      <c r="O33" s="237"/>
      <c r="P33" s="396" t="s">
        <v>1980</v>
      </c>
      <c r="Q33" s="240" t="s">
        <v>2082</v>
      </c>
      <c r="R33" s="237"/>
    </row>
    <row r="34" spans="2:18" ht="15.75" customHeight="1" outlineLevel="1">
      <c r="B34" s="538">
        <v>2004</v>
      </c>
      <c r="C34" s="535" t="s">
        <v>842</v>
      </c>
      <c r="D34" s="537" t="s">
        <v>840</v>
      </c>
      <c r="E34" s="173">
        <v>0</v>
      </c>
      <c r="F34" s="168">
        <f>E34*'Прайс-лист'!I3*(1-'Прайс-лист'!$E$3)</f>
        <v>0</v>
      </c>
      <c r="G34" s="137">
        <v>0</v>
      </c>
      <c r="H34" s="169">
        <f t="shared" si="0"/>
        <v>0</v>
      </c>
      <c r="J34" s="240" t="s">
        <v>1764</v>
      </c>
      <c r="K34" s="506" t="s">
        <v>1777</v>
      </c>
      <c r="L34" s="243"/>
      <c r="M34" s="243"/>
      <c r="N34" s="243"/>
      <c r="O34" s="239"/>
      <c r="P34" s="396" t="s">
        <v>1981</v>
      </c>
      <c r="R34" s="240"/>
    </row>
    <row r="35" spans="2:18" ht="15.75" customHeight="1" outlineLevel="1">
      <c r="B35" s="384">
        <v>3062</v>
      </c>
      <c r="C35" s="382" t="s">
        <v>841</v>
      </c>
      <c r="D35" s="99" t="s">
        <v>840</v>
      </c>
      <c r="E35" s="173">
        <v>71</v>
      </c>
      <c r="F35" s="168">
        <f>E35*'Прайс-лист'!I3*(1-'Прайс-лист'!$E$3)</f>
        <v>56.800000000000004</v>
      </c>
      <c r="G35" s="137">
        <v>0</v>
      </c>
      <c r="H35" s="169">
        <f t="shared" si="0"/>
        <v>0</v>
      </c>
      <c r="K35" s="506" t="s">
        <v>2166</v>
      </c>
      <c r="L35" s="240"/>
      <c r="M35" s="240"/>
      <c r="N35" s="240"/>
      <c r="O35" s="238"/>
      <c r="P35" s="238"/>
      <c r="R35" s="102"/>
    </row>
    <row r="36" spans="2:18" ht="15.75" customHeight="1" outlineLevel="1">
      <c r="B36" s="384">
        <v>3500</v>
      </c>
      <c r="C36" s="390" t="s">
        <v>1760</v>
      </c>
      <c r="D36" s="391" t="s">
        <v>840</v>
      </c>
      <c r="E36" s="173">
        <v>291</v>
      </c>
      <c r="F36" s="168">
        <f>E36*'Прайс-лист'!I3*(1-'Прайс-лист'!$E$3)</f>
        <v>232.8</v>
      </c>
      <c r="G36" s="137">
        <v>0</v>
      </c>
      <c r="H36" s="169">
        <f t="shared" si="0"/>
        <v>0</v>
      </c>
    </row>
    <row r="37" spans="2:18" ht="15.75" customHeight="1" outlineLevel="1">
      <c r="B37" s="383" t="s">
        <v>1951</v>
      </c>
      <c r="C37" s="388" t="s">
        <v>1954</v>
      </c>
      <c r="D37" s="391" t="s">
        <v>840</v>
      </c>
      <c r="E37" s="200">
        <v>0</v>
      </c>
      <c r="F37" s="168">
        <f>E37*'Прайс-лист'!I3*(1-'Прайс-лист'!$E$3)</f>
        <v>0</v>
      </c>
      <c r="G37" s="137">
        <v>0</v>
      </c>
      <c r="H37" s="169">
        <f t="shared" si="0"/>
        <v>0</v>
      </c>
    </row>
    <row r="38" spans="2:18" ht="15.75" customHeight="1" outlineLevel="1">
      <c r="B38" s="384">
        <v>2560</v>
      </c>
      <c r="C38" s="682" t="s">
        <v>2104</v>
      </c>
      <c r="D38" s="682"/>
      <c r="E38" s="200">
        <v>58</v>
      </c>
      <c r="F38" s="168">
        <f>E38*'Прайс-лист'!I3*(1-'Прайс-лист'!$E$3)</f>
        <v>46.400000000000006</v>
      </c>
      <c r="G38" s="137">
        <v>0</v>
      </c>
      <c r="H38" s="169">
        <f t="shared" si="0"/>
        <v>0</v>
      </c>
    </row>
    <row r="39" spans="2:18" ht="15.75" customHeight="1" outlineLevel="1">
      <c r="B39" s="383">
        <v>2129</v>
      </c>
      <c r="C39" s="687" t="s">
        <v>115</v>
      </c>
      <c r="D39" s="687"/>
      <c r="E39" s="179">
        <v>188</v>
      </c>
      <c r="F39" s="168">
        <f>E39*'Прайс-лист'!I3*(1-'Прайс-лист'!$E$3)</f>
        <v>150.4</v>
      </c>
      <c r="G39" s="402">
        <v>0</v>
      </c>
      <c r="H39" s="169">
        <f t="shared" si="0"/>
        <v>0</v>
      </c>
    </row>
    <row r="40" spans="2:18" ht="15.75" customHeight="1" outlineLevel="1">
      <c r="B40" s="684" t="s">
        <v>6</v>
      </c>
      <c r="C40" s="684"/>
      <c r="D40" s="684"/>
      <c r="E40" s="684"/>
      <c r="F40" s="684"/>
      <c r="G40" s="684"/>
      <c r="H40" s="684"/>
    </row>
    <row r="41" spans="2:18" ht="15.75" customHeight="1" outlineLevel="1">
      <c r="B41" s="379">
        <v>4146</v>
      </c>
      <c r="C41" s="683" t="s">
        <v>1957</v>
      </c>
      <c r="D41" s="683"/>
      <c r="E41" s="179">
        <v>36</v>
      </c>
      <c r="F41" s="168">
        <f>E41*'Прайс-лист'!I3*(1-'Прайс-лист'!$E$3)</f>
        <v>28.8</v>
      </c>
      <c r="G41" s="137">
        <v>0</v>
      </c>
      <c r="H41" s="169">
        <f t="shared" ref="H41:H53" si="2">F41*G41</f>
        <v>0</v>
      </c>
    </row>
    <row r="42" spans="2:18" ht="15.75" customHeight="1" outlineLevel="1">
      <c r="B42" s="231">
        <v>2704</v>
      </c>
      <c r="C42" s="683" t="s">
        <v>116</v>
      </c>
      <c r="D42" s="683"/>
      <c r="E42" s="179">
        <v>528</v>
      </c>
      <c r="F42" s="168">
        <f>E42*'Прайс-лист'!I3*(1-'Прайс-лист'!$E$3)</f>
        <v>422.40000000000003</v>
      </c>
      <c r="G42" s="137">
        <v>0</v>
      </c>
      <c r="H42" s="169">
        <f t="shared" si="2"/>
        <v>0</v>
      </c>
    </row>
    <row r="43" spans="2:18" ht="15.75" customHeight="1" outlineLevel="1">
      <c r="B43" s="231">
        <v>2605</v>
      </c>
      <c r="C43" s="683" t="s">
        <v>117</v>
      </c>
      <c r="D43" s="683"/>
      <c r="E43" s="179">
        <v>521</v>
      </c>
      <c r="F43" s="168">
        <f>E43*'Прайс-лист'!I3*(1-'Прайс-лист'!$E$3)</f>
        <v>416.8</v>
      </c>
      <c r="G43" s="137">
        <v>0</v>
      </c>
      <c r="H43" s="169">
        <f t="shared" si="2"/>
        <v>0</v>
      </c>
    </row>
    <row r="44" spans="2:18" ht="15.75" customHeight="1" outlineLevel="1">
      <c r="B44" s="108">
        <v>2601</v>
      </c>
      <c r="C44" s="683" t="s">
        <v>97</v>
      </c>
      <c r="D44" s="683"/>
      <c r="E44" s="179">
        <v>101</v>
      </c>
      <c r="F44" s="168">
        <f>E44*'Прайс-лист'!I3*(1-'Прайс-лист'!$E$3)</f>
        <v>80.800000000000011</v>
      </c>
      <c r="G44" s="137">
        <v>0</v>
      </c>
      <c r="H44" s="169">
        <f>F44*G44</f>
        <v>0</v>
      </c>
    </row>
    <row r="45" spans="2:18" ht="15.75" customHeight="1" outlineLevel="1">
      <c r="B45" s="231">
        <v>2309</v>
      </c>
      <c r="C45" s="683" t="s">
        <v>118</v>
      </c>
      <c r="D45" s="683"/>
      <c r="E45" s="179">
        <v>179</v>
      </c>
      <c r="F45" s="168">
        <f>E45*'Прайс-лист'!I3*(1-'Прайс-лист'!$E$3)</f>
        <v>143.20000000000002</v>
      </c>
      <c r="G45" s="137">
        <v>0</v>
      </c>
      <c r="H45" s="169">
        <f t="shared" si="2"/>
        <v>0</v>
      </c>
    </row>
    <row r="46" spans="2:18" ht="15.75" customHeight="1" outlineLevel="1">
      <c r="B46" s="231">
        <v>2917</v>
      </c>
      <c r="C46" s="683" t="s">
        <v>8</v>
      </c>
      <c r="D46" s="683"/>
      <c r="E46" s="179">
        <v>113</v>
      </c>
      <c r="F46" s="168">
        <f>E46*'Прайс-лист'!I3*(1-'Прайс-лист'!$E$3)</f>
        <v>90.4</v>
      </c>
      <c r="G46" s="137">
        <v>0</v>
      </c>
      <c r="H46" s="169">
        <f t="shared" si="2"/>
        <v>0</v>
      </c>
    </row>
    <row r="47" spans="2:18" ht="15.75" customHeight="1" outlineLevel="1">
      <c r="B47" s="108">
        <v>2918</v>
      </c>
      <c r="C47" s="683" t="s">
        <v>9</v>
      </c>
      <c r="D47" s="683"/>
      <c r="E47" s="179">
        <v>137</v>
      </c>
      <c r="F47" s="168">
        <f>E47*'Прайс-лист'!I3*(1-'Прайс-лист'!$E$3)</f>
        <v>109.60000000000001</v>
      </c>
      <c r="G47" s="137">
        <v>0</v>
      </c>
      <c r="H47" s="169">
        <f t="shared" si="2"/>
        <v>0</v>
      </c>
    </row>
    <row r="48" spans="2:18" ht="15.75" customHeight="1" outlineLevel="1">
      <c r="B48" s="108">
        <v>2820</v>
      </c>
      <c r="C48" s="683" t="s">
        <v>10</v>
      </c>
      <c r="D48" s="683"/>
      <c r="E48" s="179">
        <v>250</v>
      </c>
      <c r="F48" s="168">
        <f>E48*'Прайс-лист'!I3*(1-'Прайс-лист'!$E$3)</f>
        <v>200</v>
      </c>
      <c r="G48" s="137">
        <v>0</v>
      </c>
      <c r="H48" s="169">
        <f t="shared" si="2"/>
        <v>0</v>
      </c>
    </row>
    <row r="49" spans="2:8" ht="15.75" customHeight="1" outlineLevel="1">
      <c r="B49" s="108">
        <v>2821</v>
      </c>
      <c r="C49" s="683" t="s">
        <v>119</v>
      </c>
      <c r="D49" s="683"/>
      <c r="E49" s="179">
        <v>303</v>
      </c>
      <c r="F49" s="168">
        <f>E49*'Прайс-лист'!I3*(1-'Прайс-лист'!$E$3)</f>
        <v>242.4</v>
      </c>
      <c r="G49" s="137">
        <v>0</v>
      </c>
      <c r="H49" s="169">
        <f t="shared" si="2"/>
        <v>0</v>
      </c>
    </row>
    <row r="50" spans="2:8" ht="15.75" customHeight="1" outlineLevel="1">
      <c r="B50" s="108">
        <v>2847</v>
      </c>
      <c r="C50" s="683" t="s">
        <v>120</v>
      </c>
      <c r="D50" s="683"/>
      <c r="E50" s="179">
        <v>70</v>
      </c>
      <c r="F50" s="168">
        <f>E50*'Прайс-лист'!I3*(1-'Прайс-лист'!$E$3)</f>
        <v>56</v>
      </c>
      <c r="G50" s="137">
        <v>0</v>
      </c>
      <c r="H50" s="169">
        <f t="shared" si="2"/>
        <v>0</v>
      </c>
    </row>
    <row r="51" spans="2:8" ht="15.75" customHeight="1" outlineLevel="1">
      <c r="B51" s="108">
        <v>2841</v>
      </c>
      <c r="C51" s="683" t="s">
        <v>121</v>
      </c>
      <c r="D51" s="683"/>
      <c r="E51" s="179">
        <v>73</v>
      </c>
      <c r="F51" s="168">
        <f>E51*'Прайс-лист'!I3*(1-'Прайс-лист'!$E$3)</f>
        <v>58.400000000000006</v>
      </c>
      <c r="G51" s="137">
        <v>0</v>
      </c>
      <c r="H51" s="169">
        <f t="shared" si="2"/>
        <v>0</v>
      </c>
    </row>
    <row r="52" spans="2:8" ht="15.75" customHeight="1" outlineLevel="1">
      <c r="B52" s="108">
        <v>2390</v>
      </c>
      <c r="C52" s="683" t="s">
        <v>15</v>
      </c>
      <c r="D52" s="683"/>
      <c r="E52" s="179">
        <v>401</v>
      </c>
      <c r="F52" s="168">
        <f>E52*'Прайс-лист'!I3*(1-'Прайс-лист'!$E$3)</f>
        <v>320.8</v>
      </c>
      <c r="G52" s="137">
        <v>0</v>
      </c>
      <c r="H52" s="169">
        <f t="shared" si="2"/>
        <v>0</v>
      </c>
    </row>
    <row r="53" spans="2:8" ht="15.75" customHeight="1" outlineLevel="1">
      <c r="B53" s="108">
        <v>2395</v>
      </c>
      <c r="C53" s="683" t="s">
        <v>16</v>
      </c>
      <c r="D53" s="683"/>
      <c r="E53" s="179">
        <v>564</v>
      </c>
      <c r="F53" s="168">
        <f>E53*'Прайс-лист'!I3*(1-'Прайс-лист'!$E$3)</f>
        <v>451.20000000000005</v>
      </c>
      <c r="G53" s="137">
        <v>0</v>
      </c>
      <c r="H53" s="169">
        <f t="shared" si="2"/>
        <v>0</v>
      </c>
    </row>
    <row r="54" spans="2:8" ht="15.75" customHeight="1">
      <c r="B54" s="3"/>
      <c r="C54" s="52"/>
      <c r="D54" s="52"/>
      <c r="E54" s="176"/>
      <c r="F54" s="1"/>
      <c r="G54" s="27" t="s">
        <v>11</v>
      </c>
      <c r="H54" s="170">
        <f>SUM(H25:H53)</f>
        <v>4214.4000000000005</v>
      </c>
    </row>
  </sheetData>
  <sortState ref="A38:H51">
    <sortCondition ref="A38"/>
  </sortState>
  <mergeCells count="61">
    <mergeCell ref="S2:T2"/>
    <mergeCell ref="C38:D38"/>
    <mergeCell ref="C39:D39"/>
    <mergeCell ref="B40:H40"/>
    <mergeCell ref="F10:G10"/>
    <mergeCell ref="F11:G11"/>
    <mergeCell ref="F12:G12"/>
    <mergeCell ref="F13:G13"/>
    <mergeCell ref="F20:G20"/>
    <mergeCell ref="F15:G15"/>
    <mergeCell ref="F16:G16"/>
    <mergeCell ref="F17:G17"/>
    <mergeCell ref="F18:G18"/>
    <mergeCell ref="F19:G19"/>
    <mergeCell ref="F14:G14"/>
    <mergeCell ref="C27:H27"/>
    <mergeCell ref="B28:H28"/>
    <mergeCell ref="F8:G8"/>
    <mergeCell ref="F9:G9"/>
    <mergeCell ref="B2:H2"/>
    <mergeCell ref="B3:H3"/>
    <mergeCell ref="F4:G4"/>
    <mergeCell ref="F5:G5"/>
    <mergeCell ref="F6:G6"/>
    <mergeCell ref="F7:G7"/>
    <mergeCell ref="C9:D9"/>
    <mergeCell ref="F22:G22"/>
    <mergeCell ref="C16:D16"/>
    <mergeCell ref="C17:D17"/>
    <mergeCell ref="C18:D18"/>
    <mergeCell ref="C19:D19"/>
    <mergeCell ref="F21:G21"/>
    <mergeCell ref="C53:D53"/>
    <mergeCell ref="C44:D44"/>
    <mergeCell ref="C41:D41"/>
    <mergeCell ref="C47:D47"/>
    <mergeCell ref="C48:D48"/>
    <mergeCell ref="C49:D49"/>
    <mergeCell ref="C50:D50"/>
    <mergeCell ref="C51:D51"/>
    <mergeCell ref="C52:D52"/>
    <mergeCell ref="C42:D42"/>
    <mergeCell ref="C43:D43"/>
    <mergeCell ref="C45:D45"/>
    <mergeCell ref="C46:D46"/>
    <mergeCell ref="B26:H26"/>
    <mergeCell ref="C11:D11"/>
    <mergeCell ref="C12:D12"/>
    <mergeCell ref="C13:D13"/>
    <mergeCell ref="C4:D4"/>
    <mergeCell ref="C5:D5"/>
    <mergeCell ref="C6:D6"/>
    <mergeCell ref="C7:D7"/>
    <mergeCell ref="C8:D8"/>
    <mergeCell ref="C10:D10"/>
    <mergeCell ref="C25:D25"/>
    <mergeCell ref="C20:D20"/>
    <mergeCell ref="C21:D21"/>
    <mergeCell ref="C22:D22"/>
    <mergeCell ref="C14:D14"/>
    <mergeCell ref="C15:D15"/>
  </mergeCells>
  <dataValidations count="10">
    <dataValidation type="list" allowBlank="1" showInputMessage="1" showErrorMessage="1" sqref="D46">
      <formula1>#REF!</formula1>
    </dataValidation>
    <dataValidation type="list" allowBlank="1" showInputMessage="1" showErrorMessage="1" sqref="D35">
      <formula1>$P$29:$P$34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7">
      <formula1>$R$29:$R$31</formula1>
    </dataValidation>
    <dataValidation type="list" allowBlank="1" showInputMessage="1" showErrorMessage="1" sqref="D30">
      <formula1>$K$29:$K$35</formula1>
    </dataValidation>
    <dataValidation type="list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6">
      <formula1>$Q$29:$Q$33</formula1>
    </dataValidation>
    <dataValidation type="list" allowBlank="1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53</vt:i4>
      </vt:variant>
      <vt:variant>
        <vt:lpstr>Именованные диапазоны</vt:lpstr>
      </vt:variant>
      <vt:variant>
        <vt:i4>50</vt:i4>
      </vt:variant>
    </vt:vector>
  </HeadingPairs>
  <TitlesOfParts>
    <vt:vector size="103" baseType="lpstr">
      <vt:lpstr>Прайс-лист</vt:lpstr>
      <vt:lpstr>G850</vt:lpstr>
      <vt:lpstr>G750</vt:lpstr>
      <vt:lpstr>G650</vt:lpstr>
      <vt:lpstr>G580</vt:lpstr>
      <vt:lpstr>G500</vt:lpstr>
      <vt:lpstr>G420</vt:lpstr>
      <vt:lpstr>G380</vt:lpstr>
      <vt:lpstr>G340</vt:lpstr>
      <vt:lpstr>S520L</vt:lpstr>
      <vt:lpstr>S470NL</vt:lpstr>
      <vt:lpstr>S420NL</vt:lpstr>
      <vt:lpstr>S370NL</vt:lpstr>
      <vt:lpstr>S330L</vt:lpstr>
      <vt:lpstr>S300L</vt:lpstr>
      <vt:lpstr>S520S</vt:lpstr>
      <vt:lpstr>S470NS</vt:lpstr>
      <vt:lpstr>S420NS</vt:lpstr>
      <vt:lpstr>S370NS</vt:lpstr>
      <vt:lpstr>S330S</vt:lpstr>
      <vt:lpstr>S300S</vt:lpstr>
      <vt:lpstr>S470N</vt:lpstr>
      <vt:lpstr>S420N</vt:lpstr>
      <vt:lpstr>S370N</vt:lpstr>
      <vt:lpstr>S330</vt:lpstr>
      <vt:lpstr>S300</vt:lpstr>
      <vt:lpstr>S275</vt:lpstr>
      <vt:lpstr>S250</vt:lpstr>
      <vt:lpstr>R460</vt:lpstr>
      <vt:lpstr>R420</vt:lpstr>
      <vt:lpstr>R380</vt:lpstr>
      <vt:lpstr>C360</vt:lpstr>
      <vt:lpstr>C360A</vt:lpstr>
      <vt:lpstr>C330</vt:lpstr>
      <vt:lpstr>C330A</vt:lpstr>
      <vt:lpstr>C300</vt:lpstr>
      <vt:lpstr>C300A</vt:lpstr>
      <vt:lpstr>C270</vt:lpstr>
      <vt:lpstr>C270A</vt:lpstr>
      <vt:lpstr>C240</vt:lpstr>
      <vt:lpstr>C240A</vt:lpstr>
      <vt:lpstr>A550P</vt:lpstr>
      <vt:lpstr>A550</vt:lpstr>
      <vt:lpstr>A450P</vt:lpstr>
      <vt:lpstr>A450</vt:lpstr>
      <vt:lpstr>A380P</vt:lpstr>
      <vt:lpstr>A380</vt:lpstr>
      <vt:lpstr>N585</vt:lpstr>
      <vt:lpstr>RG370R</vt:lpstr>
      <vt:lpstr>Accessories</vt:lpstr>
      <vt:lpstr>Parts</vt:lpstr>
      <vt:lpstr>Electric Packages</vt:lpstr>
      <vt:lpstr>Material Colors</vt:lpstr>
      <vt:lpstr>A380P!Область_печати</vt:lpstr>
      <vt:lpstr>'A450'!Область_печати</vt:lpstr>
      <vt:lpstr>A450P!Область_печати</vt:lpstr>
      <vt:lpstr>'A550'!Область_печати</vt:lpstr>
      <vt:lpstr>A550P!Область_печати</vt:lpstr>
      <vt:lpstr>Accessories!Область_печати</vt:lpstr>
      <vt:lpstr>'C240'!Область_печати</vt:lpstr>
      <vt:lpstr>'C240A'!Область_печати</vt:lpstr>
      <vt:lpstr>'C270'!Область_печати</vt:lpstr>
      <vt:lpstr>'C270A'!Область_печати</vt:lpstr>
      <vt:lpstr>'C300'!Область_печати</vt:lpstr>
      <vt:lpstr>'C300A'!Область_печати</vt:lpstr>
      <vt:lpstr>'C330'!Область_печати</vt:lpstr>
      <vt:lpstr>'C330A'!Область_печати</vt:lpstr>
      <vt:lpstr>'C360'!Область_печати</vt:lpstr>
      <vt:lpstr>'C360A'!Область_печати</vt:lpstr>
      <vt:lpstr>'G340'!Область_печати</vt:lpstr>
      <vt:lpstr>'G380'!Область_печати</vt:lpstr>
      <vt:lpstr>'G420'!Область_печати</vt:lpstr>
      <vt:lpstr>'G500'!Область_печати</vt:lpstr>
      <vt:lpstr>'G580'!Область_печати</vt:lpstr>
      <vt:lpstr>'G650'!Область_печати</vt:lpstr>
      <vt:lpstr>'G750'!Область_печати</vt:lpstr>
      <vt:lpstr>'G850'!Область_печати</vt:lpstr>
      <vt:lpstr>'N585'!Область_печати</vt:lpstr>
      <vt:lpstr>Parts!Область_печати</vt:lpstr>
      <vt:lpstr>'R380'!Область_печати</vt:lpstr>
      <vt:lpstr>'R420'!Область_печати</vt:lpstr>
      <vt:lpstr>'R460'!Область_печати</vt:lpstr>
      <vt:lpstr>RG370R!Область_печати</vt:lpstr>
      <vt:lpstr>'S250'!Область_печати</vt:lpstr>
      <vt:lpstr>'S275'!Область_печати</vt:lpstr>
      <vt:lpstr>'S300'!Область_печати</vt:lpstr>
      <vt:lpstr>S300L!Область_печати</vt:lpstr>
      <vt:lpstr>S300S!Область_печати</vt:lpstr>
      <vt:lpstr>'S330'!Область_печати</vt:lpstr>
      <vt:lpstr>S330L!Область_печати</vt:lpstr>
      <vt:lpstr>S330S!Область_печати</vt:lpstr>
      <vt:lpstr>S370N!Область_печати</vt:lpstr>
      <vt:lpstr>S370NL!Область_печати</vt:lpstr>
      <vt:lpstr>S370NS!Область_печати</vt:lpstr>
      <vt:lpstr>S420N!Область_печати</vt:lpstr>
      <vt:lpstr>S420NL!Область_печати</vt:lpstr>
      <vt:lpstr>S420NS!Область_печати</vt:lpstr>
      <vt:lpstr>S470N!Область_печати</vt:lpstr>
      <vt:lpstr>S470NL!Область_печати</vt:lpstr>
      <vt:lpstr>S470NS!Область_печати</vt:lpstr>
      <vt:lpstr>S520L!Область_печати</vt:lpstr>
      <vt:lpstr>S520S!Область_печати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2018-11-13T11:55:33Z</dcterms:modified>
</cp:coreProperties>
</file>